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DieseArbeitsmappe"/>
  <mc:AlternateContent xmlns:mc="http://schemas.openxmlformats.org/markup-compatibility/2006">
    <mc:Choice Requires="x15">
      <x15ac:absPath xmlns:x15ac="http://schemas.microsoft.com/office/spreadsheetml/2010/11/ac" url="/Volumes/Daten/SWF/04_Digital/Website/SIB-Testblock/Material/"/>
    </mc:Choice>
  </mc:AlternateContent>
  <xr:revisionPtr revIDLastSave="0" documentId="13_ncr:1_{9CE8E369-B1FC-6344-9B2B-2F96A592EECA}" xr6:coauthVersionLast="36" xr6:coauthVersionMax="47" xr10:uidLastSave="{00000000-0000-0000-0000-000000000000}"/>
  <bookViews>
    <workbookView xWindow="0" yWindow="500" windowWidth="50160" windowHeight="26600" tabRatio="316" activeTab="2" xr2:uid="{00000000-000D-0000-FFFF-FFFF00000000}"/>
  </bookViews>
  <sheets>
    <sheet name="Vickers" sheetId="1" r:id="rId1"/>
    <sheet name="Brinell" sheetId="2" r:id="rId2"/>
    <sheet name="Rockwell" sheetId="3" r:id="rId3"/>
  </sheets>
  <definedNames>
    <definedName name="_xlnm.Print_Area" localSheetId="1">Brinell!$A$1:$N$129</definedName>
    <definedName name="_xlnm.Print_Area" localSheetId="2">Rockwell!$A$1:$N$129</definedName>
    <definedName name="_xlnm.Print_Area" localSheetId="0">Vickers!$A$1:$N$129</definedName>
    <definedName name="_xlnm.Print_Titles" localSheetId="1">Brinell!$1:$20</definedName>
    <definedName name="_xlnm.Print_Titles" localSheetId="2">Rockwell!$1:$22</definedName>
    <definedName name="_xlnm.Print_Titles" localSheetId="0">Vickers!$1:$20</definedName>
  </definedNames>
  <calcPr calcId="181029"/>
</workbook>
</file>

<file path=xl/calcChain.xml><?xml version="1.0" encoding="utf-8"?>
<calcChain xmlns="http://schemas.openxmlformats.org/spreadsheetml/2006/main">
  <c r="M129" i="1" l="1"/>
  <c r="L129" i="1"/>
  <c r="K129" i="1"/>
  <c r="J129" i="1"/>
  <c r="D129" i="1"/>
  <c r="M128" i="1"/>
  <c r="L128" i="1"/>
  <c r="K128" i="1"/>
  <c r="J128" i="1"/>
  <c r="D128" i="1"/>
  <c r="M127" i="1"/>
  <c r="L127" i="1"/>
  <c r="K127" i="1"/>
  <c r="J127" i="1"/>
  <c r="D127" i="1"/>
  <c r="M126" i="1"/>
  <c r="L126" i="1"/>
  <c r="K126" i="1"/>
  <c r="J126" i="1"/>
  <c r="D126" i="1"/>
  <c r="M125" i="1"/>
  <c r="L125" i="1"/>
  <c r="K125" i="1"/>
  <c r="J125" i="1"/>
  <c r="D125" i="1"/>
  <c r="M124" i="1"/>
  <c r="L124" i="1"/>
  <c r="K124" i="1"/>
  <c r="J124" i="1"/>
  <c r="D124" i="1"/>
  <c r="M123" i="1"/>
  <c r="L123" i="1"/>
  <c r="K123" i="1"/>
  <c r="J123" i="1"/>
  <c r="D123" i="1"/>
  <c r="M122" i="1"/>
  <c r="L122" i="1"/>
  <c r="K122" i="1"/>
  <c r="J122" i="1"/>
  <c r="D122" i="1"/>
  <c r="M121" i="1"/>
  <c r="L121" i="1"/>
  <c r="K121" i="1"/>
  <c r="J121" i="1"/>
  <c r="D121" i="1"/>
  <c r="M120" i="1"/>
  <c r="L120" i="1"/>
  <c r="K120" i="1"/>
  <c r="J120" i="1"/>
  <c r="D120" i="1"/>
  <c r="H12" i="2"/>
  <c r="H8" i="2" s="1"/>
  <c r="M129" i="2"/>
  <c r="L129" i="2"/>
  <c r="K129" i="2"/>
  <c r="J129" i="2"/>
  <c r="D129" i="2"/>
  <c r="M128" i="2"/>
  <c r="L128" i="2"/>
  <c r="K128" i="2"/>
  <c r="J128" i="2"/>
  <c r="D128" i="2"/>
  <c r="R4" i="3"/>
  <c r="D23" i="1"/>
  <c r="J23" i="1"/>
  <c r="K23" i="1"/>
  <c r="D24" i="1"/>
  <c r="J24" i="1"/>
  <c r="K24" i="1"/>
  <c r="D25" i="1"/>
  <c r="J25" i="1"/>
  <c r="K25" i="1"/>
  <c r="D26" i="1"/>
  <c r="J26" i="1"/>
  <c r="K26" i="1"/>
  <c r="D27" i="1"/>
  <c r="J27" i="1"/>
  <c r="K27" i="1"/>
  <c r="D28" i="1"/>
  <c r="J28" i="1"/>
  <c r="K28" i="1"/>
  <c r="D29" i="1"/>
  <c r="J29" i="1"/>
  <c r="K29" i="1"/>
  <c r="D30" i="1"/>
  <c r="J30" i="1"/>
  <c r="K30" i="1"/>
  <c r="D31" i="1"/>
  <c r="J31" i="1"/>
  <c r="K31" i="1"/>
  <c r="D32" i="1"/>
  <c r="J32" i="1"/>
  <c r="K32" i="1"/>
  <c r="D33" i="1"/>
  <c r="J33" i="1"/>
  <c r="K33" i="1"/>
  <c r="D34" i="1"/>
  <c r="J34" i="1"/>
  <c r="K34" i="1"/>
  <c r="D35" i="1"/>
  <c r="J35" i="1"/>
  <c r="K35" i="1"/>
  <c r="D36" i="1"/>
  <c r="J36" i="1"/>
  <c r="K36" i="1"/>
  <c r="D37" i="1"/>
  <c r="J37" i="1"/>
  <c r="K37" i="1"/>
  <c r="D38" i="1"/>
  <c r="J38" i="1"/>
  <c r="K38" i="1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J15" i="3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M114" i="2"/>
  <c r="L114" i="2"/>
  <c r="K114" i="2"/>
  <c r="J114" i="2"/>
  <c r="M113" i="2"/>
  <c r="L113" i="2"/>
  <c r="K113" i="2"/>
  <c r="J113" i="2"/>
  <c r="M112" i="2"/>
  <c r="L112" i="2"/>
  <c r="K112" i="2"/>
  <c r="J112" i="2"/>
  <c r="M111" i="2"/>
  <c r="L111" i="2"/>
  <c r="K111" i="2"/>
  <c r="J111" i="2"/>
  <c r="M110" i="2"/>
  <c r="L110" i="2"/>
  <c r="K110" i="2"/>
  <c r="J110" i="2"/>
  <c r="M109" i="2"/>
  <c r="L109" i="2"/>
  <c r="K109" i="2"/>
  <c r="J109" i="2"/>
  <c r="M108" i="2"/>
  <c r="L108" i="2"/>
  <c r="K108" i="2"/>
  <c r="J108" i="2"/>
  <c r="M107" i="2"/>
  <c r="L107" i="2"/>
  <c r="K107" i="2"/>
  <c r="J107" i="2"/>
  <c r="M106" i="2"/>
  <c r="L106" i="2"/>
  <c r="K106" i="2"/>
  <c r="J106" i="2"/>
  <c r="M105" i="2"/>
  <c r="L105" i="2"/>
  <c r="K105" i="2"/>
  <c r="J105" i="2"/>
  <c r="M104" i="2"/>
  <c r="L104" i="2"/>
  <c r="K104" i="2"/>
  <c r="J104" i="2"/>
  <c r="M103" i="2"/>
  <c r="L103" i="2"/>
  <c r="K103" i="2"/>
  <c r="J103" i="2"/>
  <c r="M102" i="2"/>
  <c r="L102" i="2"/>
  <c r="K102" i="2"/>
  <c r="J102" i="2"/>
  <c r="M101" i="2"/>
  <c r="L101" i="2"/>
  <c r="K101" i="2"/>
  <c r="J101" i="2"/>
  <c r="M100" i="2"/>
  <c r="L100" i="2"/>
  <c r="K100" i="2"/>
  <c r="J100" i="2"/>
  <c r="M99" i="2"/>
  <c r="L99" i="2"/>
  <c r="K99" i="2"/>
  <c r="J99" i="2"/>
  <c r="M98" i="2"/>
  <c r="L98" i="2"/>
  <c r="K98" i="2"/>
  <c r="J98" i="2"/>
  <c r="M97" i="2"/>
  <c r="L97" i="2"/>
  <c r="K97" i="2"/>
  <c r="J97" i="2"/>
  <c r="M96" i="2"/>
  <c r="L96" i="2"/>
  <c r="K96" i="2"/>
  <c r="J96" i="2"/>
  <c r="M95" i="2"/>
  <c r="L95" i="2"/>
  <c r="K95" i="2"/>
  <c r="J95" i="2"/>
  <c r="M94" i="2"/>
  <c r="L94" i="2"/>
  <c r="K94" i="2"/>
  <c r="J94" i="2"/>
  <c r="M93" i="2"/>
  <c r="L93" i="2"/>
  <c r="K93" i="2"/>
  <c r="J93" i="2"/>
  <c r="M92" i="2"/>
  <c r="L92" i="2"/>
  <c r="K92" i="2"/>
  <c r="J92" i="2"/>
  <c r="M91" i="2"/>
  <c r="L91" i="2"/>
  <c r="K91" i="2"/>
  <c r="J91" i="2"/>
  <c r="M90" i="2"/>
  <c r="L90" i="2"/>
  <c r="K90" i="2"/>
  <c r="J90" i="2"/>
  <c r="M89" i="2"/>
  <c r="L89" i="2"/>
  <c r="K89" i="2"/>
  <c r="J89" i="2"/>
  <c r="M88" i="2"/>
  <c r="L88" i="2"/>
  <c r="K88" i="2"/>
  <c r="J88" i="2"/>
  <c r="M87" i="2"/>
  <c r="L87" i="2"/>
  <c r="K87" i="2"/>
  <c r="J87" i="2"/>
  <c r="M86" i="2"/>
  <c r="L86" i="2"/>
  <c r="K86" i="2"/>
  <c r="J86" i="2"/>
  <c r="M85" i="2"/>
  <c r="L85" i="2"/>
  <c r="K85" i="2"/>
  <c r="J85" i="2"/>
  <c r="M84" i="2"/>
  <c r="L84" i="2"/>
  <c r="K84" i="2"/>
  <c r="J84" i="2"/>
  <c r="M83" i="2"/>
  <c r="L83" i="2"/>
  <c r="K83" i="2"/>
  <c r="J83" i="2"/>
  <c r="M82" i="2"/>
  <c r="L82" i="2"/>
  <c r="K82" i="2"/>
  <c r="J82" i="2"/>
  <c r="M81" i="2"/>
  <c r="L81" i="2"/>
  <c r="K81" i="2"/>
  <c r="J81" i="2"/>
  <c r="M80" i="2"/>
  <c r="L80" i="2"/>
  <c r="K80" i="2"/>
  <c r="J80" i="2"/>
  <c r="M79" i="2"/>
  <c r="L79" i="2"/>
  <c r="K79" i="2"/>
  <c r="J79" i="2"/>
  <c r="M78" i="2"/>
  <c r="L78" i="2"/>
  <c r="K78" i="2"/>
  <c r="J78" i="2"/>
  <c r="M77" i="2"/>
  <c r="L77" i="2"/>
  <c r="K77" i="2"/>
  <c r="J77" i="2"/>
  <c r="M76" i="2"/>
  <c r="L76" i="2"/>
  <c r="K76" i="2"/>
  <c r="J76" i="2"/>
  <c r="M75" i="2"/>
  <c r="L75" i="2"/>
  <c r="K75" i="2"/>
  <c r="J75" i="2"/>
  <c r="M74" i="2"/>
  <c r="L74" i="2"/>
  <c r="K74" i="2"/>
  <c r="J74" i="2"/>
  <c r="M73" i="2"/>
  <c r="L73" i="2"/>
  <c r="K73" i="2"/>
  <c r="J73" i="2"/>
  <c r="M72" i="2"/>
  <c r="L72" i="2"/>
  <c r="K72" i="2"/>
  <c r="J72" i="2"/>
  <c r="M71" i="2"/>
  <c r="L71" i="2"/>
  <c r="K71" i="2"/>
  <c r="J71" i="2"/>
  <c r="M70" i="2"/>
  <c r="L70" i="2"/>
  <c r="K70" i="2"/>
  <c r="J70" i="2"/>
  <c r="M69" i="2"/>
  <c r="L69" i="2"/>
  <c r="K69" i="2"/>
  <c r="J69" i="2"/>
  <c r="M68" i="2"/>
  <c r="L68" i="2"/>
  <c r="K68" i="2"/>
  <c r="J68" i="2"/>
  <c r="M67" i="2"/>
  <c r="L67" i="2"/>
  <c r="K67" i="2"/>
  <c r="J67" i="2"/>
  <c r="M66" i="2"/>
  <c r="L66" i="2"/>
  <c r="K66" i="2"/>
  <c r="J66" i="2"/>
  <c r="M65" i="2"/>
  <c r="L65" i="2"/>
  <c r="K65" i="2"/>
  <c r="J65" i="2"/>
  <c r="M64" i="2"/>
  <c r="L64" i="2"/>
  <c r="K64" i="2"/>
  <c r="J64" i="2"/>
  <c r="M63" i="2"/>
  <c r="L63" i="2"/>
  <c r="K63" i="2"/>
  <c r="J63" i="2"/>
  <c r="M62" i="2"/>
  <c r="L62" i="2"/>
  <c r="K62" i="2"/>
  <c r="J62" i="2"/>
  <c r="M61" i="2"/>
  <c r="L61" i="2"/>
  <c r="K61" i="2"/>
  <c r="J61" i="2"/>
  <c r="M60" i="2"/>
  <c r="L60" i="2"/>
  <c r="K60" i="2"/>
  <c r="J60" i="2"/>
  <c r="M59" i="2"/>
  <c r="L59" i="2"/>
  <c r="K59" i="2"/>
  <c r="J59" i="2"/>
  <c r="M58" i="2"/>
  <c r="L58" i="2"/>
  <c r="K58" i="2"/>
  <c r="J58" i="2"/>
  <c r="M57" i="2"/>
  <c r="L57" i="2"/>
  <c r="K57" i="2"/>
  <c r="J57" i="2"/>
  <c r="M56" i="2"/>
  <c r="L56" i="2"/>
  <c r="K56" i="2"/>
  <c r="J56" i="2"/>
  <c r="M55" i="2"/>
  <c r="L55" i="2"/>
  <c r="K55" i="2"/>
  <c r="J55" i="2"/>
  <c r="M54" i="2"/>
  <c r="L54" i="2"/>
  <c r="K54" i="2"/>
  <c r="J54" i="2"/>
  <c r="M53" i="2"/>
  <c r="L53" i="2"/>
  <c r="K53" i="2"/>
  <c r="J53" i="2"/>
  <c r="M52" i="2"/>
  <c r="L52" i="2"/>
  <c r="K52" i="2"/>
  <c r="J52" i="2"/>
  <c r="M51" i="2"/>
  <c r="L51" i="2"/>
  <c r="K51" i="2"/>
  <c r="J51" i="2"/>
  <c r="M50" i="2"/>
  <c r="L50" i="2"/>
  <c r="K50" i="2"/>
  <c r="J50" i="2"/>
  <c r="M49" i="2"/>
  <c r="L49" i="2"/>
  <c r="K49" i="2"/>
  <c r="J49" i="2"/>
  <c r="M48" i="2"/>
  <c r="L48" i="2"/>
  <c r="K48" i="2"/>
  <c r="J48" i="2"/>
  <c r="M47" i="2"/>
  <c r="L47" i="2"/>
  <c r="K47" i="2"/>
  <c r="J47" i="2"/>
  <c r="M46" i="2"/>
  <c r="L46" i="2"/>
  <c r="K46" i="2"/>
  <c r="J46" i="2"/>
  <c r="M45" i="2"/>
  <c r="L45" i="2"/>
  <c r="K45" i="2"/>
  <c r="J45" i="2"/>
  <c r="M44" i="2"/>
  <c r="L44" i="2"/>
  <c r="K44" i="2"/>
  <c r="J44" i="2"/>
  <c r="M43" i="2"/>
  <c r="L43" i="2"/>
  <c r="K43" i="2"/>
  <c r="J43" i="2"/>
  <c r="M42" i="2"/>
  <c r="L42" i="2"/>
  <c r="K42" i="2"/>
  <c r="J42" i="2"/>
  <c r="M41" i="2"/>
  <c r="L41" i="2"/>
  <c r="K41" i="2"/>
  <c r="J41" i="2"/>
  <c r="M40" i="2"/>
  <c r="L40" i="2"/>
  <c r="K40" i="2"/>
  <c r="J40" i="2"/>
  <c r="M39" i="2"/>
  <c r="L39" i="2"/>
  <c r="K39" i="2"/>
  <c r="J39" i="2"/>
  <c r="M38" i="2"/>
  <c r="L38" i="2"/>
  <c r="K38" i="2"/>
  <c r="J38" i="2"/>
  <c r="M37" i="2"/>
  <c r="L37" i="2"/>
  <c r="K37" i="2"/>
  <c r="J37" i="2"/>
  <c r="M36" i="2"/>
  <c r="L36" i="2"/>
  <c r="K36" i="2"/>
  <c r="J36" i="2"/>
  <c r="J35" i="2"/>
  <c r="L35" i="2"/>
  <c r="M34" i="2"/>
  <c r="L34" i="2"/>
  <c r="K34" i="2"/>
  <c r="J34" i="2"/>
  <c r="M33" i="2"/>
  <c r="L33" i="2"/>
  <c r="K33" i="2"/>
  <c r="J33" i="2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K28" i="2"/>
  <c r="J28" i="2"/>
  <c r="M27" i="2"/>
  <c r="L27" i="2"/>
  <c r="K27" i="2"/>
  <c r="J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M19" i="2"/>
  <c r="L19" i="2"/>
  <c r="K19" i="2"/>
  <c r="J19" i="2"/>
  <c r="M18" i="2"/>
  <c r="L18" i="2"/>
  <c r="K18" i="2"/>
  <c r="J18" i="2"/>
  <c r="J115" i="2"/>
  <c r="K115" i="2"/>
  <c r="L115" i="2"/>
  <c r="M115" i="2"/>
  <c r="J116" i="2"/>
  <c r="K116" i="2"/>
  <c r="L116" i="2"/>
  <c r="M116" i="2"/>
  <c r="J117" i="2"/>
  <c r="K117" i="2"/>
  <c r="L117" i="2"/>
  <c r="M117" i="2"/>
  <c r="J118" i="2"/>
  <c r="K118" i="2"/>
  <c r="L118" i="2"/>
  <c r="M118" i="2"/>
  <c r="J119" i="2"/>
  <c r="K119" i="2"/>
  <c r="L119" i="2"/>
  <c r="M119" i="2"/>
  <c r="J120" i="2"/>
  <c r="K120" i="2"/>
  <c r="L120" i="2"/>
  <c r="M120" i="2"/>
  <c r="J121" i="2"/>
  <c r="K121" i="2"/>
  <c r="L121" i="2"/>
  <c r="M121" i="2"/>
  <c r="J122" i="2"/>
  <c r="K122" i="2"/>
  <c r="L122" i="2"/>
  <c r="M122" i="2"/>
  <c r="J123" i="2"/>
  <c r="K123" i="2"/>
  <c r="L123" i="2"/>
  <c r="M123" i="2"/>
  <c r="J124" i="2"/>
  <c r="K124" i="2"/>
  <c r="L124" i="2"/>
  <c r="M124" i="2"/>
  <c r="J125" i="2"/>
  <c r="K125" i="2"/>
  <c r="L125" i="2"/>
  <c r="M125" i="2"/>
  <c r="J126" i="2"/>
  <c r="K126" i="2"/>
  <c r="L126" i="2"/>
  <c r="M126" i="2"/>
  <c r="J127" i="2"/>
  <c r="K127" i="2"/>
  <c r="L127" i="2"/>
  <c r="M127" i="2"/>
  <c r="D16" i="2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6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7" i="3"/>
  <c r="J18" i="3"/>
  <c r="J16" i="3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D39" i="1"/>
  <c r="J39" i="1"/>
  <c r="K39" i="1"/>
  <c r="L39" i="1"/>
  <c r="M39" i="1"/>
  <c r="D40" i="1"/>
  <c r="J40" i="1"/>
  <c r="K40" i="1"/>
  <c r="L40" i="1"/>
  <c r="M40" i="1"/>
  <c r="D41" i="1"/>
  <c r="J41" i="1"/>
  <c r="K41" i="1"/>
  <c r="L41" i="1"/>
  <c r="M41" i="1"/>
  <c r="D42" i="1"/>
  <c r="J42" i="1"/>
  <c r="K42" i="1"/>
  <c r="L42" i="1"/>
  <c r="M42" i="1"/>
  <c r="D43" i="1"/>
  <c r="J43" i="1"/>
  <c r="K43" i="1"/>
  <c r="L43" i="1"/>
  <c r="M43" i="1"/>
  <c r="D44" i="1"/>
  <c r="J44" i="1"/>
  <c r="K44" i="1"/>
  <c r="L44" i="1"/>
  <c r="M44" i="1"/>
  <c r="D45" i="1"/>
  <c r="J45" i="1"/>
  <c r="L45" i="1"/>
  <c r="D46" i="1"/>
  <c r="J46" i="1"/>
  <c r="K46" i="1"/>
  <c r="L46" i="1"/>
  <c r="M46" i="1"/>
  <c r="D47" i="1"/>
  <c r="J47" i="1"/>
  <c r="K47" i="1"/>
  <c r="L47" i="1"/>
  <c r="M47" i="1"/>
  <c r="D48" i="1"/>
  <c r="J48" i="1"/>
  <c r="K48" i="1"/>
  <c r="L48" i="1"/>
  <c r="M48" i="1"/>
  <c r="D49" i="1"/>
  <c r="J49" i="1"/>
  <c r="K49" i="1"/>
  <c r="L49" i="1"/>
  <c r="M49" i="1"/>
  <c r="D50" i="1"/>
  <c r="J50" i="1"/>
  <c r="K50" i="1"/>
  <c r="L50" i="1"/>
  <c r="M50" i="1"/>
  <c r="D51" i="1"/>
  <c r="J51" i="1"/>
  <c r="K51" i="1"/>
  <c r="L51" i="1"/>
  <c r="M51" i="1"/>
  <c r="D52" i="1"/>
  <c r="J52" i="1"/>
  <c r="K52" i="1"/>
  <c r="L52" i="1"/>
  <c r="M52" i="1"/>
  <c r="D53" i="1"/>
  <c r="J53" i="1"/>
  <c r="K53" i="1"/>
  <c r="L53" i="1"/>
  <c r="M53" i="1"/>
  <c r="D54" i="1"/>
  <c r="J54" i="1"/>
  <c r="K54" i="1"/>
  <c r="L54" i="1"/>
  <c r="M54" i="1"/>
  <c r="D55" i="1"/>
  <c r="J55" i="1"/>
  <c r="K55" i="1"/>
  <c r="L55" i="1"/>
  <c r="M55" i="1"/>
  <c r="D56" i="1"/>
  <c r="J56" i="1"/>
  <c r="K56" i="1"/>
  <c r="L56" i="1"/>
  <c r="M56" i="1"/>
  <c r="D57" i="1"/>
  <c r="J57" i="1"/>
  <c r="K57" i="1"/>
  <c r="L57" i="1"/>
  <c r="M57" i="1"/>
  <c r="D58" i="1"/>
  <c r="J58" i="1"/>
  <c r="K58" i="1"/>
  <c r="L58" i="1"/>
  <c r="M58" i="1"/>
  <c r="D59" i="1"/>
  <c r="J59" i="1"/>
  <c r="K59" i="1"/>
  <c r="L59" i="1"/>
  <c r="M59" i="1"/>
  <c r="D60" i="1"/>
  <c r="J60" i="1"/>
  <c r="K60" i="1"/>
  <c r="L60" i="1"/>
  <c r="M60" i="1"/>
  <c r="D61" i="1"/>
  <c r="J61" i="1"/>
  <c r="K61" i="1"/>
  <c r="L61" i="1"/>
  <c r="M61" i="1"/>
  <c r="D62" i="1"/>
  <c r="J62" i="1"/>
  <c r="K62" i="1"/>
  <c r="L62" i="1"/>
  <c r="M62" i="1"/>
  <c r="D63" i="1"/>
  <c r="J63" i="1"/>
  <c r="K63" i="1"/>
  <c r="L63" i="1"/>
  <c r="M63" i="1"/>
  <c r="D64" i="1"/>
  <c r="J64" i="1"/>
  <c r="K64" i="1"/>
  <c r="L64" i="1"/>
  <c r="M64" i="1"/>
  <c r="D65" i="1"/>
  <c r="J65" i="1"/>
  <c r="K65" i="1"/>
  <c r="L65" i="1"/>
  <c r="M65" i="1"/>
  <c r="D66" i="1"/>
  <c r="J66" i="1"/>
  <c r="K66" i="1"/>
  <c r="L66" i="1"/>
  <c r="M66" i="1"/>
  <c r="D67" i="1"/>
  <c r="J67" i="1"/>
  <c r="K67" i="1"/>
  <c r="L67" i="1"/>
  <c r="M67" i="1"/>
  <c r="D68" i="1"/>
  <c r="J68" i="1"/>
  <c r="K68" i="1"/>
  <c r="L68" i="1"/>
  <c r="M68" i="1"/>
  <c r="D69" i="1"/>
  <c r="J69" i="1"/>
  <c r="K69" i="1"/>
  <c r="L69" i="1"/>
  <c r="M69" i="1"/>
  <c r="D70" i="1"/>
  <c r="J70" i="1"/>
  <c r="K70" i="1"/>
  <c r="L70" i="1"/>
  <c r="M70" i="1"/>
  <c r="D71" i="1"/>
  <c r="J71" i="1"/>
  <c r="K71" i="1"/>
  <c r="L71" i="1"/>
  <c r="M71" i="1"/>
  <c r="D72" i="1"/>
  <c r="J72" i="1"/>
  <c r="K72" i="1"/>
  <c r="L72" i="1"/>
  <c r="M72" i="1"/>
  <c r="D73" i="1"/>
  <c r="J73" i="1"/>
  <c r="K73" i="1"/>
  <c r="L73" i="1"/>
  <c r="M73" i="1"/>
  <c r="D74" i="1"/>
  <c r="J74" i="1"/>
  <c r="K74" i="1"/>
  <c r="L74" i="1"/>
  <c r="M74" i="1"/>
  <c r="D75" i="1"/>
  <c r="J75" i="1"/>
  <c r="K75" i="1"/>
  <c r="L75" i="1"/>
  <c r="M75" i="1"/>
  <c r="D76" i="1"/>
  <c r="J76" i="1"/>
  <c r="K76" i="1"/>
  <c r="L76" i="1"/>
  <c r="M76" i="1"/>
  <c r="D77" i="1"/>
  <c r="J77" i="1"/>
  <c r="K77" i="1"/>
  <c r="L77" i="1"/>
  <c r="M77" i="1"/>
  <c r="D78" i="1"/>
  <c r="J78" i="1"/>
  <c r="K78" i="1"/>
  <c r="L78" i="1"/>
  <c r="M78" i="1"/>
  <c r="D79" i="1"/>
  <c r="J79" i="1"/>
  <c r="K79" i="1"/>
  <c r="L79" i="1"/>
  <c r="M79" i="1"/>
  <c r="D80" i="1"/>
  <c r="J80" i="1"/>
  <c r="K80" i="1"/>
  <c r="L80" i="1"/>
  <c r="M80" i="1"/>
  <c r="D81" i="1"/>
  <c r="J81" i="1"/>
  <c r="K81" i="1"/>
  <c r="L81" i="1"/>
  <c r="M81" i="1"/>
  <c r="D82" i="1"/>
  <c r="J82" i="1"/>
  <c r="K82" i="1"/>
  <c r="L82" i="1"/>
  <c r="M82" i="1"/>
  <c r="D83" i="1"/>
  <c r="J83" i="1"/>
  <c r="K83" i="1"/>
  <c r="L83" i="1"/>
  <c r="M83" i="1"/>
  <c r="D84" i="1"/>
  <c r="J84" i="1"/>
  <c r="K84" i="1"/>
  <c r="L84" i="1"/>
  <c r="M84" i="1"/>
  <c r="D85" i="1"/>
  <c r="J85" i="1"/>
  <c r="K85" i="1"/>
  <c r="L85" i="1"/>
  <c r="M85" i="1"/>
  <c r="D86" i="1"/>
  <c r="J86" i="1"/>
  <c r="K86" i="1"/>
  <c r="L86" i="1"/>
  <c r="M86" i="1"/>
  <c r="D87" i="1"/>
  <c r="J87" i="1"/>
  <c r="K87" i="1"/>
  <c r="L87" i="1"/>
  <c r="M87" i="1"/>
  <c r="D88" i="1"/>
  <c r="J88" i="1"/>
  <c r="K88" i="1"/>
  <c r="L88" i="1"/>
  <c r="M88" i="1"/>
  <c r="D89" i="1"/>
  <c r="J89" i="1"/>
  <c r="K89" i="1"/>
  <c r="L89" i="1"/>
  <c r="M89" i="1"/>
  <c r="D90" i="1"/>
  <c r="J90" i="1"/>
  <c r="K90" i="1"/>
  <c r="L90" i="1"/>
  <c r="M90" i="1"/>
  <c r="D91" i="1"/>
  <c r="J91" i="1"/>
  <c r="K91" i="1"/>
  <c r="L91" i="1"/>
  <c r="M91" i="1"/>
  <c r="D92" i="1"/>
  <c r="J92" i="1"/>
  <c r="K92" i="1"/>
  <c r="L92" i="1"/>
  <c r="M92" i="1"/>
  <c r="D93" i="1"/>
  <c r="J93" i="1"/>
  <c r="K93" i="1"/>
  <c r="L93" i="1"/>
  <c r="M93" i="1"/>
  <c r="D94" i="1"/>
  <c r="J94" i="1"/>
  <c r="K94" i="1"/>
  <c r="L94" i="1"/>
  <c r="M94" i="1"/>
  <c r="D95" i="1"/>
  <c r="J95" i="1"/>
  <c r="K95" i="1"/>
  <c r="L95" i="1"/>
  <c r="M95" i="1"/>
  <c r="D96" i="1"/>
  <c r="J96" i="1"/>
  <c r="K96" i="1"/>
  <c r="L96" i="1"/>
  <c r="M96" i="1"/>
  <c r="D97" i="1"/>
  <c r="J97" i="1"/>
  <c r="K97" i="1"/>
  <c r="L97" i="1"/>
  <c r="M97" i="1"/>
  <c r="D98" i="1"/>
  <c r="J98" i="1"/>
  <c r="K98" i="1"/>
  <c r="L98" i="1"/>
  <c r="M98" i="1"/>
  <c r="D99" i="1"/>
  <c r="J99" i="1"/>
  <c r="K99" i="1"/>
  <c r="L99" i="1"/>
  <c r="M99" i="1"/>
  <c r="D100" i="1"/>
  <c r="J100" i="1"/>
  <c r="K100" i="1"/>
  <c r="L100" i="1"/>
  <c r="M100" i="1"/>
  <c r="D101" i="1"/>
  <c r="J101" i="1"/>
  <c r="K101" i="1"/>
  <c r="L101" i="1"/>
  <c r="M101" i="1"/>
  <c r="D102" i="1"/>
  <c r="J102" i="1"/>
  <c r="K102" i="1"/>
  <c r="L102" i="1"/>
  <c r="M102" i="1"/>
  <c r="D103" i="1"/>
  <c r="J103" i="1"/>
  <c r="K103" i="1"/>
  <c r="L103" i="1"/>
  <c r="M103" i="1"/>
  <c r="D104" i="1"/>
  <c r="J104" i="1"/>
  <c r="K104" i="1"/>
  <c r="L104" i="1"/>
  <c r="M104" i="1"/>
  <c r="D105" i="1"/>
  <c r="J105" i="1"/>
  <c r="K105" i="1"/>
  <c r="L105" i="1"/>
  <c r="M105" i="1"/>
  <c r="D106" i="1"/>
  <c r="J106" i="1"/>
  <c r="K106" i="1"/>
  <c r="L106" i="1"/>
  <c r="M106" i="1"/>
  <c r="D107" i="1"/>
  <c r="J107" i="1"/>
  <c r="K107" i="1"/>
  <c r="L107" i="1"/>
  <c r="M107" i="1"/>
  <c r="D108" i="1"/>
  <c r="J108" i="1"/>
  <c r="K108" i="1"/>
  <c r="L108" i="1"/>
  <c r="M108" i="1"/>
  <c r="D109" i="1"/>
  <c r="J109" i="1"/>
  <c r="K109" i="1"/>
  <c r="L109" i="1"/>
  <c r="M109" i="1"/>
  <c r="D110" i="1"/>
  <c r="J110" i="1"/>
  <c r="K110" i="1"/>
  <c r="L110" i="1"/>
  <c r="M110" i="1"/>
  <c r="D111" i="1"/>
  <c r="J111" i="1"/>
  <c r="K111" i="1"/>
  <c r="L111" i="1"/>
  <c r="M111" i="1"/>
  <c r="D112" i="1"/>
  <c r="J112" i="1"/>
  <c r="K112" i="1"/>
  <c r="L112" i="1"/>
  <c r="M112" i="1"/>
  <c r="D113" i="1"/>
  <c r="J113" i="1"/>
  <c r="K113" i="1"/>
  <c r="L113" i="1"/>
  <c r="M113" i="1"/>
  <c r="D114" i="1"/>
  <c r="J114" i="1"/>
  <c r="K114" i="1"/>
  <c r="L114" i="1"/>
  <c r="M114" i="1"/>
  <c r="D115" i="1"/>
  <c r="J115" i="1"/>
  <c r="K115" i="1"/>
  <c r="L115" i="1"/>
  <c r="M115" i="1"/>
  <c r="D116" i="1"/>
  <c r="J116" i="1"/>
  <c r="K116" i="1"/>
  <c r="L116" i="1"/>
  <c r="M116" i="1"/>
  <c r="D117" i="1"/>
  <c r="J117" i="1"/>
  <c r="K117" i="1"/>
  <c r="L117" i="1"/>
  <c r="M117" i="1"/>
  <c r="D118" i="1"/>
  <c r="J118" i="1"/>
  <c r="K118" i="1"/>
  <c r="L118" i="1"/>
  <c r="M118" i="1"/>
  <c r="D119" i="1"/>
  <c r="J119" i="1"/>
  <c r="K119" i="1"/>
  <c r="L119" i="1"/>
  <c r="M119" i="1"/>
  <c r="D18" i="1"/>
  <c r="J18" i="1"/>
  <c r="K18" i="1"/>
  <c r="L18" i="1"/>
  <c r="M18" i="1"/>
  <c r="D19" i="1"/>
  <c r="J19" i="1"/>
  <c r="K19" i="1"/>
  <c r="L19" i="1"/>
  <c r="M19" i="1"/>
  <c r="D20" i="1"/>
  <c r="J20" i="1"/>
  <c r="K20" i="1"/>
  <c r="L20" i="1"/>
  <c r="M20" i="1"/>
  <c r="D21" i="1"/>
  <c r="J21" i="1"/>
  <c r="K21" i="1"/>
  <c r="L21" i="1"/>
  <c r="M21" i="1"/>
  <c r="D22" i="1"/>
  <c r="J22" i="1"/>
  <c r="K22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D17" i="1"/>
  <c r="J17" i="1"/>
  <c r="L17" i="1"/>
  <c r="P99" i="2"/>
  <c r="Q99" i="2"/>
  <c r="R99" i="2"/>
  <c r="S99" i="2"/>
  <c r="T99" i="2"/>
  <c r="P100" i="2"/>
  <c r="Q100" i="2"/>
  <c r="R100" i="2"/>
  <c r="S100" i="2"/>
  <c r="T100" i="2"/>
  <c r="P101" i="2"/>
  <c r="Q101" i="2"/>
  <c r="R101" i="2"/>
  <c r="S101" i="2"/>
  <c r="T101" i="2"/>
  <c r="P102" i="2"/>
  <c r="Q102" i="2"/>
  <c r="R102" i="2"/>
  <c r="S102" i="2"/>
  <c r="T102" i="2"/>
  <c r="P103" i="2"/>
  <c r="Q103" i="2"/>
  <c r="R103" i="2"/>
  <c r="S103" i="2"/>
  <c r="T103" i="2"/>
  <c r="P104" i="2"/>
  <c r="Q104" i="2"/>
  <c r="R104" i="2"/>
  <c r="S104" i="2"/>
  <c r="T104" i="2"/>
  <c r="P105" i="2"/>
  <c r="Q105" i="2"/>
  <c r="R105" i="2"/>
  <c r="S105" i="2"/>
  <c r="T105" i="2"/>
  <c r="P106" i="2"/>
  <c r="Q106" i="2"/>
  <c r="R106" i="2"/>
  <c r="S106" i="2"/>
  <c r="T106" i="2"/>
  <c r="P107" i="2"/>
  <c r="Q107" i="2"/>
  <c r="R107" i="2"/>
  <c r="S107" i="2"/>
  <c r="T107" i="2"/>
  <c r="P108" i="2"/>
  <c r="Q108" i="2"/>
  <c r="R108" i="2"/>
  <c r="S108" i="2"/>
  <c r="T108" i="2"/>
  <c r="P109" i="2"/>
  <c r="Q109" i="2"/>
  <c r="R109" i="2"/>
  <c r="S109" i="2"/>
  <c r="T109" i="2"/>
  <c r="P110" i="2"/>
  <c r="Q110" i="2"/>
  <c r="R110" i="2"/>
  <c r="S110" i="2"/>
  <c r="T110" i="2"/>
  <c r="P111" i="2"/>
  <c r="Q111" i="2"/>
  <c r="R111" i="2"/>
  <c r="S111" i="2"/>
  <c r="T111" i="2"/>
  <c r="P112" i="2"/>
  <c r="Q112" i="2"/>
  <c r="R112" i="2"/>
  <c r="S112" i="2"/>
  <c r="T112" i="2"/>
  <c r="P113" i="2"/>
  <c r="Q113" i="2"/>
  <c r="R113" i="2"/>
  <c r="S113" i="2"/>
  <c r="T113" i="2"/>
  <c r="P114" i="2"/>
  <c r="Q114" i="2"/>
  <c r="R114" i="2"/>
  <c r="S114" i="2"/>
  <c r="T114" i="2"/>
  <c r="P115" i="2"/>
  <c r="Q115" i="2"/>
  <c r="R115" i="2"/>
  <c r="S115" i="2"/>
  <c r="T115" i="2"/>
  <c r="P116" i="2"/>
  <c r="Q116" i="2"/>
  <c r="R116" i="2"/>
  <c r="S116" i="2"/>
  <c r="T116" i="2"/>
  <c r="P117" i="2"/>
  <c r="Q117" i="2"/>
  <c r="R117" i="2"/>
  <c r="S117" i="2"/>
  <c r="T117" i="2"/>
  <c r="P118" i="2"/>
  <c r="Q118" i="2"/>
  <c r="R118" i="2"/>
  <c r="S118" i="2"/>
  <c r="T118" i="2"/>
  <c r="P119" i="2"/>
  <c r="Q119" i="2"/>
  <c r="R119" i="2"/>
  <c r="S119" i="2"/>
  <c r="T119" i="2"/>
  <c r="P120" i="2"/>
  <c r="Q120" i="2"/>
  <c r="R120" i="2"/>
  <c r="S120" i="2"/>
  <c r="T120" i="2"/>
  <c r="P121" i="2"/>
  <c r="Q121" i="2"/>
  <c r="R121" i="2"/>
  <c r="S121" i="2"/>
  <c r="T121" i="2"/>
  <c r="P122" i="2"/>
  <c r="Q122" i="2"/>
  <c r="R122" i="2"/>
  <c r="S122" i="2"/>
  <c r="T122" i="2"/>
  <c r="P123" i="2"/>
  <c r="Q123" i="2"/>
  <c r="R123" i="2"/>
  <c r="S123" i="2"/>
  <c r="T123" i="2"/>
  <c r="P124" i="2"/>
  <c r="Q124" i="2"/>
  <c r="R124" i="2"/>
  <c r="S124" i="2"/>
  <c r="T124" i="2"/>
  <c r="P125" i="2"/>
  <c r="Q125" i="2"/>
  <c r="R125" i="2"/>
  <c r="S125" i="2"/>
  <c r="T125" i="2"/>
  <c r="P126" i="2"/>
  <c r="Q126" i="2"/>
  <c r="R126" i="2"/>
  <c r="S126" i="2"/>
  <c r="T126" i="2"/>
  <c r="P127" i="2"/>
  <c r="Q127" i="2"/>
  <c r="R127" i="2"/>
  <c r="S127" i="2"/>
  <c r="T127" i="2"/>
  <c r="P128" i="2"/>
  <c r="Q128" i="2"/>
  <c r="R128" i="2"/>
  <c r="S128" i="2"/>
  <c r="T128" i="2"/>
  <c r="P16" i="2"/>
  <c r="Q16" i="2"/>
  <c r="R16" i="2"/>
  <c r="S16" i="2"/>
  <c r="T16" i="2"/>
  <c r="P17" i="2"/>
  <c r="Q17" i="2"/>
  <c r="R17" i="2"/>
  <c r="S17" i="2"/>
  <c r="T17" i="2"/>
  <c r="P18" i="2"/>
  <c r="Q18" i="2"/>
  <c r="R18" i="2"/>
  <c r="S18" i="2"/>
  <c r="T18" i="2"/>
  <c r="P19" i="2"/>
  <c r="Q19" i="2"/>
  <c r="R19" i="2"/>
  <c r="S19" i="2"/>
  <c r="T19" i="2"/>
  <c r="P20" i="2"/>
  <c r="Q20" i="2"/>
  <c r="R20" i="2"/>
  <c r="S20" i="2"/>
  <c r="T20" i="2"/>
  <c r="P21" i="2"/>
  <c r="Q21" i="2"/>
  <c r="R21" i="2"/>
  <c r="S21" i="2"/>
  <c r="T21" i="2"/>
  <c r="P22" i="2"/>
  <c r="Q22" i="2"/>
  <c r="R22" i="2"/>
  <c r="S22" i="2"/>
  <c r="T22" i="2"/>
  <c r="P23" i="2"/>
  <c r="Q23" i="2"/>
  <c r="R23" i="2"/>
  <c r="S23" i="2"/>
  <c r="T23" i="2"/>
  <c r="P24" i="2"/>
  <c r="Q24" i="2"/>
  <c r="R24" i="2"/>
  <c r="S24" i="2"/>
  <c r="T24" i="2"/>
  <c r="P25" i="2"/>
  <c r="Q25" i="2"/>
  <c r="R25" i="2"/>
  <c r="S25" i="2"/>
  <c r="T25" i="2"/>
  <c r="P26" i="2"/>
  <c r="Q26" i="2"/>
  <c r="R26" i="2"/>
  <c r="S26" i="2"/>
  <c r="T26" i="2"/>
  <c r="P27" i="2"/>
  <c r="Q27" i="2"/>
  <c r="R27" i="2"/>
  <c r="S27" i="2"/>
  <c r="T27" i="2"/>
  <c r="P28" i="2"/>
  <c r="Q28" i="2"/>
  <c r="R28" i="2"/>
  <c r="S28" i="2"/>
  <c r="T28" i="2"/>
  <c r="P29" i="2"/>
  <c r="Q29" i="2"/>
  <c r="R29" i="2"/>
  <c r="S29" i="2"/>
  <c r="T29" i="2"/>
  <c r="P30" i="2"/>
  <c r="Q30" i="2"/>
  <c r="R30" i="2"/>
  <c r="S30" i="2"/>
  <c r="T30" i="2"/>
  <c r="P31" i="2"/>
  <c r="Q31" i="2"/>
  <c r="R31" i="2"/>
  <c r="S31" i="2"/>
  <c r="T31" i="2"/>
  <c r="P32" i="2"/>
  <c r="Q32" i="2"/>
  <c r="R32" i="2"/>
  <c r="S32" i="2"/>
  <c r="T32" i="2"/>
  <c r="P33" i="2"/>
  <c r="Q33" i="2"/>
  <c r="R33" i="2"/>
  <c r="S33" i="2"/>
  <c r="T33" i="2"/>
  <c r="P34" i="2"/>
  <c r="Q34" i="2"/>
  <c r="R34" i="2"/>
  <c r="S34" i="2"/>
  <c r="T34" i="2"/>
  <c r="P35" i="2"/>
  <c r="Q35" i="2"/>
  <c r="R35" i="2"/>
  <c r="S35" i="2"/>
  <c r="T35" i="2"/>
  <c r="P36" i="2"/>
  <c r="Q36" i="2"/>
  <c r="R36" i="2"/>
  <c r="S36" i="2"/>
  <c r="T36" i="2"/>
  <c r="P37" i="2"/>
  <c r="Q37" i="2"/>
  <c r="R37" i="2"/>
  <c r="S37" i="2"/>
  <c r="T37" i="2"/>
  <c r="P38" i="2"/>
  <c r="Q38" i="2"/>
  <c r="R38" i="2"/>
  <c r="S38" i="2"/>
  <c r="T38" i="2"/>
  <c r="P39" i="2"/>
  <c r="Q39" i="2"/>
  <c r="R39" i="2"/>
  <c r="S39" i="2"/>
  <c r="T39" i="2"/>
  <c r="P40" i="2"/>
  <c r="Q40" i="2"/>
  <c r="R40" i="2"/>
  <c r="S40" i="2"/>
  <c r="T40" i="2"/>
  <c r="P41" i="2"/>
  <c r="Q41" i="2"/>
  <c r="R41" i="2"/>
  <c r="S41" i="2"/>
  <c r="T41" i="2"/>
  <c r="P42" i="2"/>
  <c r="Q42" i="2"/>
  <c r="R42" i="2"/>
  <c r="S42" i="2"/>
  <c r="T42" i="2"/>
  <c r="P43" i="2"/>
  <c r="Q43" i="2"/>
  <c r="R43" i="2"/>
  <c r="S43" i="2"/>
  <c r="T43" i="2"/>
  <c r="P44" i="2"/>
  <c r="Q44" i="2"/>
  <c r="R44" i="2"/>
  <c r="S44" i="2"/>
  <c r="T44" i="2"/>
  <c r="P45" i="2"/>
  <c r="Q45" i="2"/>
  <c r="R45" i="2"/>
  <c r="S45" i="2"/>
  <c r="T45" i="2"/>
  <c r="P46" i="2"/>
  <c r="Q46" i="2"/>
  <c r="R46" i="2"/>
  <c r="S46" i="2"/>
  <c r="T46" i="2"/>
  <c r="P47" i="2"/>
  <c r="Q47" i="2"/>
  <c r="R47" i="2"/>
  <c r="S47" i="2"/>
  <c r="T47" i="2"/>
  <c r="P48" i="2"/>
  <c r="Q48" i="2"/>
  <c r="R48" i="2"/>
  <c r="S48" i="2"/>
  <c r="T48" i="2"/>
  <c r="P49" i="2"/>
  <c r="Q49" i="2"/>
  <c r="R49" i="2"/>
  <c r="S49" i="2"/>
  <c r="T49" i="2"/>
  <c r="P50" i="2"/>
  <c r="Q50" i="2"/>
  <c r="R50" i="2"/>
  <c r="S50" i="2"/>
  <c r="T50" i="2"/>
  <c r="P51" i="2"/>
  <c r="Q51" i="2"/>
  <c r="R51" i="2"/>
  <c r="S51" i="2"/>
  <c r="T51" i="2"/>
  <c r="P52" i="2"/>
  <c r="Q52" i="2"/>
  <c r="R52" i="2"/>
  <c r="S52" i="2"/>
  <c r="T52" i="2"/>
  <c r="P53" i="2"/>
  <c r="Q53" i="2"/>
  <c r="R53" i="2"/>
  <c r="S53" i="2"/>
  <c r="T53" i="2"/>
  <c r="P54" i="2"/>
  <c r="Q54" i="2"/>
  <c r="R54" i="2"/>
  <c r="S54" i="2"/>
  <c r="T54" i="2"/>
  <c r="P55" i="2"/>
  <c r="Q55" i="2"/>
  <c r="R55" i="2"/>
  <c r="S55" i="2"/>
  <c r="T55" i="2"/>
  <c r="P56" i="2"/>
  <c r="Q56" i="2"/>
  <c r="R56" i="2"/>
  <c r="S56" i="2"/>
  <c r="T56" i="2"/>
  <c r="P57" i="2"/>
  <c r="Q57" i="2"/>
  <c r="R57" i="2"/>
  <c r="S57" i="2"/>
  <c r="T57" i="2"/>
  <c r="P58" i="2"/>
  <c r="Q58" i="2"/>
  <c r="R58" i="2"/>
  <c r="S58" i="2"/>
  <c r="T58" i="2"/>
  <c r="P59" i="2"/>
  <c r="Q59" i="2"/>
  <c r="R59" i="2"/>
  <c r="S59" i="2"/>
  <c r="T59" i="2"/>
  <c r="P60" i="2"/>
  <c r="Q60" i="2"/>
  <c r="R60" i="2"/>
  <c r="S60" i="2"/>
  <c r="T60" i="2"/>
  <c r="P61" i="2"/>
  <c r="Q61" i="2"/>
  <c r="R61" i="2"/>
  <c r="S61" i="2"/>
  <c r="T61" i="2"/>
  <c r="P62" i="2"/>
  <c r="Q62" i="2"/>
  <c r="R62" i="2"/>
  <c r="S62" i="2"/>
  <c r="T62" i="2"/>
  <c r="P63" i="2"/>
  <c r="Q63" i="2"/>
  <c r="R63" i="2"/>
  <c r="S63" i="2"/>
  <c r="T63" i="2"/>
  <c r="P64" i="2"/>
  <c r="Q64" i="2"/>
  <c r="R64" i="2"/>
  <c r="S64" i="2"/>
  <c r="T64" i="2"/>
  <c r="P65" i="2"/>
  <c r="Q65" i="2"/>
  <c r="R65" i="2"/>
  <c r="S65" i="2"/>
  <c r="T65" i="2"/>
  <c r="P66" i="2"/>
  <c r="Q66" i="2"/>
  <c r="R66" i="2"/>
  <c r="S66" i="2"/>
  <c r="T66" i="2"/>
  <c r="P67" i="2"/>
  <c r="Q67" i="2"/>
  <c r="R67" i="2"/>
  <c r="S67" i="2"/>
  <c r="T67" i="2"/>
  <c r="P68" i="2"/>
  <c r="Q68" i="2"/>
  <c r="R68" i="2"/>
  <c r="S68" i="2"/>
  <c r="T68" i="2"/>
  <c r="P69" i="2"/>
  <c r="Q69" i="2"/>
  <c r="R69" i="2"/>
  <c r="S69" i="2"/>
  <c r="T69" i="2"/>
  <c r="P70" i="2"/>
  <c r="Q70" i="2"/>
  <c r="R70" i="2"/>
  <c r="S70" i="2"/>
  <c r="T70" i="2"/>
  <c r="P71" i="2"/>
  <c r="Q71" i="2"/>
  <c r="R71" i="2"/>
  <c r="S71" i="2"/>
  <c r="T71" i="2"/>
  <c r="P72" i="2"/>
  <c r="Q72" i="2"/>
  <c r="R72" i="2"/>
  <c r="S72" i="2"/>
  <c r="T72" i="2"/>
  <c r="P73" i="2"/>
  <c r="Q73" i="2"/>
  <c r="R73" i="2"/>
  <c r="S73" i="2"/>
  <c r="T73" i="2"/>
  <c r="P74" i="2"/>
  <c r="Q74" i="2"/>
  <c r="R74" i="2"/>
  <c r="S74" i="2"/>
  <c r="T74" i="2"/>
  <c r="P75" i="2"/>
  <c r="Q75" i="2"/>
  <c r="R75" i="2"/>
  <c r="S75" i="2"/>
  <c r="T75" i="2"/>
  <c r="P76" i="2"/>
  <c r="Q76" i="2"/>
  <c r="R76" i="2"/>
  <c r="S76" i="2"/>
  <c r="T76" i="2"/>
  <c r="P77" i="2"/>
  <c r="Q77" i="2"/>
  <c r="R77" i="2"/>
  <c r="S77" i="2"/>
  <c r="T77" i="2"/>
  <c r="P78" i="2"/>
  <c r="Q78" i="2"/>
  <c r="R78" i="2"/>
  <c r="S78" i="2"/>
  <c r="T78" i="2"/>
  <c r="P79" i="2"/>
  <c r="Q79" i="2"/>
  <c r="R79" i="2"/>
  <c r="S79" i="2"/>
  <c r="T79" i="2"/>
  <c r="P80" i="2"/>
  <c r="Q80" i="2"/>
  <c r="R80" i="2"/>
  <c r="S80" i="2"/>
  <c r="T80" i="2"/>
  <c r="P81" i="2"/>
  <c r="Q81" i="2"/>
  <c r="R81" i="2"/>
  <c r="S81" i="2"/>
  <c r="T81" i="2"/>
  <c r="P82" i="2"/>
  <c r="Q82" i="2"/>
  <c r="R82" i="2"/>
  <c r="S82" i="2"/>
  <c r="T82" i="2"/>
  <c r="P83" i="2"/>
  <c r="Q83" i="2"/>
  <c r="R83" i="2"/>
  <c r="S83" i="2"/>
  <c r="T83" i="2"/>
  <c r="P84" i="2"/>
  <c r="Q84" i="2"/>
  <c r="R84" i="2"/>
  <c r="S84" i="2"/>
  <c r="T84" i="2"/>
  <c r="P85" i="2"/>
  <c r="Q85" i="2"/>
  <c r="R85" i="2"/>
  <c r="S85" i="2"/>
  <c r="T85" i="2"/>
  <c r="P86" i="2"/>
  <c r="Q86" i="2"/>
  <c r="R86" i="2"/>
  <c r="S86" i="2"/>
  <c r="T86" i="2"/>
  <c r="P87" i="2"/>
  <c r="Q87" i="2"/>
  <c r="R87" i="2"/>
  <c r="S87" i="2"/>
  <c r="T87" i="2"/>
  <c r="P88" i="2"/>
  <c r="Q88" i="2"/>
  <c r="R88" i="2"/>
  <c r="S88" i="2"/>
  <c r="T88" i="2"/>
  <c r="P89" i="2"/>
  <c r="Q89" i="2"/>
  <c r="R89" i="2"/>
  <c r="S89" i="2"/>
  <c r="T89" i="2"/>
  <c r="P90" i="2"/>
  <c r="Q90" i="2"/>
  <c r="R90" i="2"/>
  <c r="S90" i="2"/>
  <c r="T90" i="2"/>
  <c r="P91" i="2"/>
  <c r="Q91" i="2"/>
  <c r="R91" i="2"/>
  <c r="S91" i="2"/>
  <c r="T91" i="2"/>
  <c r="P92" i="2"/>
  <c r="Q92" i="2"/>
  <c r="R92" i="2"/>
  <c r="S92" i="2"/>
  <c r="T92" i="2"/>
  <c r="P93" i="2"/>
  <c r="Q93" i="2"/>
  <c r="R93" i="2"/>
  <c r="S93" i="2"/>
  <c r="T93" i="2"/>
  <c r="P94" i="2"/>
  <c r="Q94" i="2"/>
  <c r="R94" i="2"/>
  <c r="S94" i="2"/>
  <c r="T94" i="2"/>
  <c r="P95" i="2"/>
  <c r="Q95" i="2"/>
  <c r="R95" i="2"/>
  <c r="S95" i="2"/>
  <c r="T95" i="2"/>
  <c r="P96" i="2"/>
  <c r="Q96" i="2"/>
  <c r="R96" i="2"/>
  <c r="S96" i="2"/>
  <c r="T96" i="2"/>
  <c r="P97" i="2"/>
  <c r="Q97" i="2"/>
  <c r="R97" i="2"/>
  <c r="S97" i="2"/>
  <c r="T97" i="2"/>
  <c r="P98" i="2"/>
  <c r="Q98" i="2"/>
  <c r="R98" i="2"/>
  <c r="S98" i="2"/>
  <c r="T98" i="2"/>
  <c r="J16" i="2"/>
  <c r="K16" i="2"/>
  <c r="L16" i="2"/>
  <c r="M16" i="2"/>
  <c r="J17" i="2"/>
  <c r="L17" i="2"/>
  <c r="D15" i="1"/>
  <c r="J15" i="1"/>
  <c r="L15" i="1"/>
  <c r="U15" i="1"/>
  <c r="K15" i="1" s="1"/>
  <c r="V15" i="1"/>
  <c r="W15" i="1"/>
  <c r="X15" i="1"/>
  <c r="Y15" i="1"/>
  <c r="U17" i="1"/>
  <c r="V17" i="1"/>
  <c r="W17" i="1"/>
  <c r="X17" i="1"/>
  <c r="Y17" i="1"/>
  <c r="T18" i="1"/>
  <c r="U18" i="1"/>
  <c r="V18" i="1"/>
  <c r="W18" i="1"/>
  <c r="X18" i="1"/>
  <c r="Y18" i="1"/>
  <c r="U19" i="1"/>
  <c r="V19" i="1"/>
  <c r="T19" i="1"/>
  <c r="W19" i="1"/>
  <c r="X19" i="1"/>
  <c r="Y19" i="1"/>
  <c r="T20" i="1"/>
  <c r="U20" i="1"/>
  <c r="V20" i="1"/>
  <c r="W20" i="1"/>
  <c r="X20" i="1"/>
  <c r="Y20" i="1"/>
  <c r="U21" i="1"/>
  <c r="T21" i="1"/>
  <c r="V21" i="1"/>
  <c r="W21" i="1"/>
  <c r="X21" i="1"/>
  <c r="Y21" i="1"/>
  <c r="U22" i="1"/>
  <c r="V22" i="1"/>
  <c r="W22" i="1"/>
  <c r="X22" i="1"/>
  <c r="Y22" i="1"/>
  <c r="U23" i="1"/>
  <c r="V23" i="1"/>
  <c r="W23" i="1"/>
  <c r="T23" i="1"/>
  <c r="X23" i="1"/>
  <c r="Y23" i="1"/>
  <c r="T24" i="1"/>
  <c r="U24" i="1"/>
  <c r="V24" i="1"/>
  <c r="W24" i="1"/>
  <c r="X24" i="1"/>
  <c r="Y24" i="1"/>
  <c r="U25" i="1"/>
  <c r="T25" i="1"/>
  <c r="V25" i="1"/>
  <c r="W25" i="1"/>
  <c r="X25" i="1"/>
  <c r="Y25" i="1"/>
  <c r="T26" i="1"/>
  <c r="U26" i="1"/>
  <c r="V26" i="1"/>
  <c r="W26" i="1"/>
  <c r="X26" i="1"/>
  <c r="Y26" i="1"/>
  <c r="U27" i="1"/>
  <c r="V27" i="1"/>
  <c r="W27" i="1"/>
  <c r="T27" i="1"/>
  <c r="X27" i="1"/>
  <c r="Y27" i="1"/>
  <c r="U28" i="1"/>
  <c r="V28" i="1"/>
  <c r="W28" i="1"/>
  <c r="X28" i="1"/>
  <c r="Y28" i="1"/>
  <c r="U29" i="1"/>
  <c r="T29" i="1"/>
  <c r="V29" i="1"/>
  <c r="W29" i="1"/>
  <c r="X29" i="1"/>
  <c r="Y29" i="1"/>
  <c r="T30" i="1"/>
  <c r="U30" i="1"/>
  <c r="V30" i="1"/>
  <c r="W30" i="1"/>
  <c r="X30" i="1"/>
  <c r="Y30" i="1"/>
  <c r="U31" i="1"/>
  <c r="V31" i="1"/>
  <c r="W31" i="1"/>
  <c r="X31" i="1"/>
  <c r="T31" i="1"/>
  <c r="Y31" i="1"/>
  <c r="T32" i="1"/>
  <c r="U32" i="1"/>
  <c r="V32" i="1"/>
  <c r="W32" i="1"/>
  <c r="X32" i="1"/>
  <c r="Y32" i="1"/>
  <c r="T33" i="1"/>
  <c r="U33" i="1"/>
  <c r="V33" i="1"/>
  <c r="W33" i="1"/>
  <c r="X33" i="1"/>
  <c r="Y33" i="1"/>
  <c r="T34" i="1"/>
  <c r="U34" i="1"/>
  <c r="V34" i="1"/>
  <c r="W34" i="1"/>
  <c r="X34" i="1"/>
  <c r="Y34" i="1"/>
  <c r="T35" i="1"/>
  <c r="U35" i="1"/>
  <c r="V35" i="1"/>
  <c r="W35" i="1"/>
  <c r="X35" i="1"/>
  <c r="Y35" i="1"/>
  <c r="T36" i="1"/>
  <c r="U36" i="1"/>
  <c r="V36" i="1"/>
  <c r="W36" i="1"/>
  <c r="X36" i="1"/>
  <c r="Y36" i="1"/>
  <c r="T37" i="1"/>
  <c r="U37" i="1"/>
  <c r="V37" i="1"/>
  <c r="W37" i="1"/>
  <c r="X37" i="1"/>
  <c r="Y37" i="1"/>
  <c r="T38" i="1"/>
  <c r="U38" i="1"/>
  <c r="V38" i="1"/>
  <c r="W38" i="1"/>
  <c r="X38" i="1"/>
  <c r="Y38" i="1"/>
  <c r="T39" i="1"/>
  <c r="U39" i="1"/>
  <c r="V39" i="1"/>
  <c r="W39" i="1"/>
  <c r="X39" i="1"/>
  <c r="Y39" i="1"/>
  <c r="T40" i="1"/>
  <c r="U40" i="1"/>
  <c r="V40" i="1"/>
  <c r="W40" i="1"/>
  <c r="X40" i="1"/>
  <c r="Y40" i="1"/>
  <c r="T41" i="1"/>
  <c r="U41" i="1"/>
  <c r="V41" i="1"/>
  <c r="W41" i="1"/>
  <c r="X41" i="1"/>
  <c r="Y41" i="1"/>
  <c r="T42" i="1"/>
  <c r="U42" i="1"/>
  <c r="V42" i="1"/>
  <c r="W42" i="1"/>
  <c r="X42" i="1"/>
  <c r="Y42" i="1"/>
  <c r="T43" i="1"/>
  <c r="U43" i="1"/>
  <c r="V43" i="1"/>
  <c r="W43" i="1"/>
  <c r="X43" i="1"/>
  <c r="Y43" i="1"/>
  <c r="T44" i="1"/>
  <c r="U44" i="1"/>
  <c r="V44" i="1"/>
  <c r="W44" i="1"/>
  <c r="X44" i="1"/>
  <c r="Y44" i="1"/>
  <c r="U45" i="1"/>
  <c r="V45" i="1"/>
  <c r="W45" i="1"/>
  <c r="X45" i="1"/>
  <c r="Y45" i="1"/>
  <c r="T46" i="1"/>
  <c r="U46" i="1"/>
  <c r="V46" i="1"/>
  <c r="W46" i="1"/>
  <c r="X46" i="1"/>
  <c r="Y46" i="1"/>
  <c r="T47" i="1"/>
  <c r="U47" i="1"/>
  <c r="V47" i="1"/>
  <c r="W47" i="1"/>
  <c r="X47" i="1"/>
  <c r="Y47" i="1"/>
  <c r="T48" i="1"/>
  <c r="U48" i="1"/>
  <c r="V48" i="1"/>
  <c r="W48" i="1"/>
  <c r="X48" i="1"/>
  <c r="Y48" i="1"/>
  <c r="T49" i="1"/>
  <c r="U49" i="1"/>
  <c r="V49" i="1"/>
  <c r="W49" i="1"/>
  <c r="X49" i="1"/>
  <c r="Y49" i="1"/>
  <c r="T50" i="1"/>
  <c r="U50" i="1"/>
  <c r="V50" i="1"/>
  <c r="W50" i="1"/>
  <c r="X50" i="1"/>
  <c r="Y50" i="1"/>
  <c r="T51" i="1"/>
  <c r="U51" i="1"/>
  <c r="V51" i="1"/>
  <c r="W51" i="1"/>
  <c r="X51" i="1"/>
  <c r="Y51" i="1"/>
  <c r="T52" i="1"/>
  <c r="U52" i="1"/>
  <c r="V52" i="1"/>
  <c r="W52" i="1"/>
  <c r="X52" i="1"/>
  <c r="Y52" i="1"/>
  <c r="T53" i="1"/>
  <c r="U53" i="1"/>
  <c r="V53" i="1"/>
  <c r="W53" i="1"/>
  <c r="X53" i="1"/>
  <c r="Y53" i="1"/>
  <c r="T54" i="1"/>
  <c r="U54" i="1"/>
  <c r="V54" i="1"/>
  <c r="W54" i="1"/>
  <c r="X54" i="1"/>
  <c r="Y54" i="1"/>
  <c r="T55" i="1"/>
  <c r="U55" i="1"/>
  <c r="V55" i="1"/>
  <c r="W55" i="1"/>
  <c r="X55" i="1"/>
  <c r="Y55" i="1"/>
  <c r="T56" i="1"/>
  <c r="U56" i="1"/>
  <c r="V56" i="1"/>
  <c r="W56" i="1"/>
  <c r="X56" i="1"/>
  <c r="Y56" i="1"/>
  <c r="T57" i="1"/>
  <c r="U57" i="1"/>
  <c r="V57" i="1"/>
  <c r="W57" i="1"/>
  <c r="X57" i="1"/>
  <c r="Y57" i="1"/>
  <c r="T58" i="1"/>
  <c r="U58" i="1"/>
  <c r="V58" i="1"/>
  <c r="W58" i="1"/>
  <c r="X58" i="1"/>
  <c r="Y58" i="1"/>
  <c r="T59" i="1"/>
  <c r="U59" i="1"/>
  <c r="V59" i="1"/>
  <c r="W59" i="1"/>
  <c r="X59" i="1"/>
  <c r="Y59" i="1"/>
  <c r="T60" i="1"/>
  <c r="U60" i="1"/>
  <c r="V60" i="1"/>
  <c r="W60" i="1"/>
  <c r="X60" i="1"/>
  <c r="Y60" i="1"/>
  <c r="T61" i="1"/>
  <c r="U61" i="1"/>
  <c r="V61" i="1"/>
  <c r="W61" i="1"/>
  <c r="X61" i="1"/>
  <c r="Y61" i="1"/>
  <c r="T62" i="1"/>
  <c r="U62" i="1"/>
  <c r="V62" i="1"/>
  <c r="W62" i="1"/>
  <c r="X62" i="1"/>
  <c r="Y62" i="1"/>
  <c r="T63" i="1"/>
  <c r="U63" i="1"/>
  <c r="V63" i="1"/>
  <c r="W63" i="1"/>
  <c r="X63" i="1"/>
  <c r="Y63" i="1"/>
  <c r="T64" i="1"/>
  <c r="U64" i="1"/>
  <c r="V64" i="1"/>
  <c r="W64" i="1"/>
  <c r="X64" i="1"/>
  <c r="Y64" i="1"/>
  <c r="T65" i="1"/>
  <c r="U65" i="1"/>
  <c r="V65" i="1"/>
  <c r="W65" i="1"/>
  <c r="X65" i="1"/>
  <c r="Y65" i="1"/>
  <c r="T66" i="1"/>
  <c r="U66" i="1"/>
  <c r="V66" i="1"/>
  <c r="W66" i="1"/>
  <c r="X66" i="1"/>
  <c r="Y66" i="1"/>
  <c r="T67" i="1"/>
  <c r="U67" i="1"/>
  <c r="V67" i="1"/>
  <c r="W67" i="1"/>
  <c r="X67" i="1"/>
  <c r="Y67" i="1"/>
  <c r="T68" i="1"/>
  <c r="U68" i="1"/>
  <c r="V68" i="1"/>
  <c r="W68" i="1"/>
  <c r="X68" i="1"/>
  <c r="Y68" i="1"/>
  <c r="T69" i="1"/>
  <c r="U69" i="1"/>
  <c r="V69" i="1"/>
  <c r="W69" i="1"/>
  <c r="X69" i="1"/>
  <c r="Y69" i="1"/>
  <c r="T70" i="1"/>
  <c r="U70" i="1"/>
  <c r="V70" i="1"/>
  <c r="W70" i="1"/>
  <c r="X70" i="1"/>
  <c r="Y70" i="1"/>
  <c r="T71" i="1"/>
  <c r="U71" i="1"/>
  <c r="V71" i="1"/>
  <c r="W71" i="1"/>
  <c r="X71" i="1"/>
  <c r="Y71" i="1"/>
  <c r="T72" i="1"/>
  <c r="U72" i="1"/>
  <c r="V72" i="1"/>
  <c r="W72" i="1"/>
  <c r="X72" i="1"/>
  <c r="Y72" i="1"/>
  <c r="T73" i="1"/>
  <c r="U73" i="1"/>
  <c r="V73" i="1"/>
  <c r="W73" i="1"/>
  <c r="X73" i="1"/>
  <c r="Y73" i="1"/>
  <c r="T74" i="1"/>
  <c r="U74" i="1"/>
  <c r="V74" i="1"/>
  <c r="W74" i="1"/>
  <c r="X74" i="1"/>
  <c r="Y74" i="1"/>
  <c r="T75" i="1"/>
  <c r="U75" i="1"/>
  <c r="V75" i="1"/>
  <c r="W75" i="1"/>
  <c r="X75" i="1"/>
  <c r="Y75" i="1"/>
  <c r="T76" i="1"/>
  <c r="U76" i="1"/>
  <c r="V76" i="1"/>
  <c r="W76" i="1"/>
  <c r="X76" i="1"/>
  <c r="Y76" i="1"/>
  <c r="T77" i="1"/>
  <c r="U77" i="1"/>
  <c r="V77" i="1"/>
  <c r="W77" i="1"/>
  <c r="X77" i="1"/>
  <c r="Y77" i="1"/>
  <c r="T78" i="1"/>
  <c r="U78" i="1"/>
  <c r="V78" i="1"/>
  <c r="W78" i="1"/>
  <c r="X78" i="1"/>
  <c r="Y78" i="1"/>
  <c r="T79" i="1"/>
  <c r="U79" i="1"/>
  <c r="V79" i="1"/>
  <c r="W79" i="1"/>
  <c r="X79" i="1"/>
  <c r="Y79" i="1"/>
  <c r="T80" i="1"/>
  <c r="U80" i="1"/>
  <c r="V80" i="1"/>
  <c r="W80" i="1"/>
  <c r="X80" i="1"/>
  <c r="Y80" i="1"/>
  <c r="T81" i="1"/>
  <c r="U81" i="1"/>
  <c r="V81" i="1"/>
  <c r="W81" i="1"/>
  <c r="X81" i="1"/>
  <c r="Y81" i="1"/>
  <c r="T82" i="1"/>
  <c r="U82" i="1"/>
  <c r="V82" i="1"/>
  <c r="W82" i="1"/>
  <c r="X82" i="1"/>
  <c r="Y82" i="1"/>
  <c r="T83" i="1"/>
  <c r="U83" i="1"/>
  <c r="V83" i="1"/>
  <c r="W83" i="1"/>
  <c r="X83" i="1"/>
  <c r="Y83" i="1"/>
  <c r="T84" i="1"/>
  <c r="U84" i="1"/>
  <c r="V84" i="1"/>
  <c r="W84" i="1"/>
  <c r="X84" i="1"/>
  <c r="Y84" i="1"/>
  <c r="T85" i="1"/>
  <c r="U85" i="1"/>
  <c r="V85" i="1"/>
  <c r="W85" i="1"/>
  <c r="X85" i="1"/>
  <c r="Y85" i="1"/>
  <c r="T86" i="1"/>
  <c r="U86" i="1"/>
  <c r="V86" i="1"/>
  <c r="W86" i="1"/>
  <c r="X86" i="1"/>
  <c r="Y86" i="1"/>
  <c r="T87" i="1"/>
  <c r="U87" i="1"/>
  <c r="V87" i="1"/>
  <c r="W87" i="1"/>
  <c r="X87" i="1"/>
  <c r="Y87" i="1"/>
  <c r="T88" i="1"/>
  <c r="U88" i="1"/>
  <c r="V88" i="1"/>
  <c r="W88" i="1"/>
  <c r="X88" i="1"/>
  <c r="Y88" i="1"/>
  <c r="T89" i="1"/>
  <c r="U89" i="1"/>
  <c r="V89" i="1"/>
  <c r="W89" i="1"/>
  <c r="X89" i="1"/>
  <c r="Y89" i="1"/>
  <c r="T90" i="1"/>
  <c r="U90" i="1"/>
  <c r="V90" i="1"/>
  <c r="W90" i="1"/>
  <c r="X90" i="1"/>
  <c r="Y90" i="1"/>
  <c r="T91" i="1"/>
  <c r="U91" i="1"/>
  <c r="V91" i="1"/>
  <c r="W91" i="1"/>
  <c r="X91" i="1"/>
  <c r="Y91" i="1"/>
  <c r="T92" i="1"/>
  <c r="U92" i="1"/>
  <c r="V92" i="1"/>
  <c r="W92" i="1"/>
  <c r="X92" i="1"/>
  <c r="Y92" i="1"/>
  <c r="T93" i="1"/>
  <c r="U93" i="1"/>
  <c r="V93" i="1"/>
  <c r="W93" i="1"/>
  <c r="X93" i="1"/>
  <c r="Y93" i="1"/>
  <c r="T94" i="1"/>
  <c r="U94" i="1"/>
  <c r="V94" i="1"/>
  <c r="W94" i="1"/>
  <c r="X94" i="1"/>
  <c r="Y94" i="1"/>
  <c r="U95" i="1"/>
  <c r="V95" i="1"/>
  <c r="W95" i="1"/>
  <c r="X95" i="1"/>
  <c r="Y95" i="1"/>
  <c r="T96" i="1"/>
  <c r="U96" i="1"/>
  <c r="V96" i="1"/>
  <c r="W96" i="1"/>
  <c r="X96" i="1"/>
  <c r="Y96" i="1"/>
  <c r="T97" i="1"/>
  <c r="U97" i="1"/>
  <c r="V97" i="1"/>
  <c r="W97" i="1"/>
  <c r="X97" i="1"/>
  <c r="Y97" i="1"/>
  <c r="T98" i="1"/>
  <c r="U98" i="1"/>
  <c r="V98" i="1"/>
  <c r="W98" i="1"/>
  <c r="X98" i="1"/>
  <c r="Y98" i="1"/>
  <c r="T99" i="1"/>
  <c r="U99" i="1"/>
  <c r="V99" i="1"/>
  <c r="W99" i="1"/>
  <c r="X99" i="1"/>
  <c r="Y99" i="1"/>
  <c r="T100" i="1"/>
  <c r="U100" i="1"/>
  <c r="V100" i="1"/>
  <c r="W100" i="1"/>
  <c r="X100" i="1"/>
  <c r="Y100" i="1"/>
  <c r="T101" i="1"/>
  <c r="U101" i="1"/>
  <c r="V101" i="1"/>
  <c r="W101" i="1"/>
  <c r="X101" i="1"/>
  <c r="Y101" i="1"/>
  <c r="T102" i="1"/>
  <c r="U102" i="1"/>
  <c r="V102" i="1"/>
  <c r="W102" i="1"/>
  <c r="X102" i="1"/>
  <c r="Y102" i="1"/>
  <c r="T103" i="1"/>
  <c r="U103" i="1"/>
  <c r="V103" i="1"/>
  <c r="W103" i="1"/>
  <c r="X103" i="1"/>
  <c r="Y103" i="1"/>
  <c r="T104" i="1"/>
  <c r="U104" i="1"/>
  <c r="V104" i="1"/>
  <c r="W104" i="1"/>
  <c r="X104" i="1"/>
  <c r="Y104" i="1"/>
  <c r="T105" i="1"/>
  <c r="U105" i="1"/>
  <c r="V105" i="1"/>
  <c r="W105" i="1"/>
  <c r="X105" i="1"/>
  <c r="Y105" i="1"/>
  <c r="T106" i="1"/>
  <c r="U106" i="1"/>
  <c r="V106" i="1"/>
  <c r="W106" i="1"/>
  <c r="X106" i="1"/>
  <c r="Y106" i="1"/>
  <c r="T107" i="1"/>
  <c r="U107" i="1"/>
  <c r="V107" i="1"/>
  <c r="W107" i="1"/>
  <c r="X107" i="1"/>
  <c r="Y107" i="1"/>
  <c r="T108" i="1"/>
  <c r="U108" i="1"/>
  <c r="V108" i="1"/>
  <c r="W108" i="1"/>
  <c r="X108" i="1"/>
  <c r="Y108" i="1"/>
  <c r="T109" i="1"/>
  <c r="U109" i="1"/>
  <c r="V109" i="1"/>
  <c r="W109" i="1"/>
  <c r="X109" i="1"/>
  <c r="Y109" i="1"/>
  <c r="T110" i="1"/>
  <c r="U110" i="1"/>
  <c r="V110" i="1"/>
  <c r="W110" i="1"/>
  <c r="X110" i="1"/>
  <c r="Y110" i="1"/>
  <c r="T111" i="1"/>
  <c r="U111" i="1"/>
  <c r="V111" i="1"/>
  <c r="W111" i="1"/>
  <c r="X111" i="1"/>
  <c r="Y111" i="1"/>
  <c r="T112" i="1"/>
  <c r="U112" i="1"/>
  <c r="V112" i="1"/>
  <c r="W112" i="1"/>
  <c r="X112" i="1"/>
  <c r="Y112" i="1"/>
  <c r="T113" i="1"/>
  <c r="U113" i="1"/>
  <c r="V113" i="1"/>
  <c r="W113" i="1"/>
  <c r="X113" i="1"/>
  <c r="Y113" i="1"/>
  <c r="T114" i="1"/>
  <c r="U114" i="1"/>
  <c r="V114" i="1"/>
  <c r="W114" i="1"/>
  <c r="X114" i="1"/>
  <c r="Y114" i="1"/>
  <c r="T115" i="1"/>
  <c r="U115" i="1"/>
  <c r="V115" i="1"/>
  <c r="W115" i="1"/>
  <c r="X115" i="1"/>
  <c r="Y115" i="1"/>
  <c r="T116" i="1"/>
  <c r="U116" i="1"/>
  <c r="V116" i="1"/>
  <c r="W116" i="1"/>
  <c r="X116" i="1"/>
  <c r="Y116" i="1"/>
  <c r="T117" i="1"/>
  <c r="U117" i="1"/>
  <c r="V117" i="1"/>
  <c r="W117" i="1"/>
  <c r="X117" i="1"/>
  <c r="Y117" i="1"/>
  <c r="T118" i="1"/>
  <c r="U118" i="1"/>
  <c r="V118" i="1"/>
  <c r="W118" i="1"/>
  <c r="X118" i="1"/>
  <c r="Y118" i="1"/>
  <c r="U16" i="1"/>
  <c r="K35" i="2"/>
  <c r="M35" i="2"/>
  <c r="K17" i="2"/>
  <c r="M17" i="2"/>
  <c r="K45" i="1"/>
  <c r="T45" i="1"/>
  <c r="K17" i="1"/>
  <c r="M17" i="1"/>
  <c r="T95" i="1"/>
  <c r="T28" i="1"/>
  <c r="W10" i="3"/>
  <c r="Y10" i="3"/>
  <c r="W9" i="3"/>
  <c r="Y9" i="3" s="1"/>
  <c r="H7" i="2"/>
  <c r="Z7" i="2"/>
  <c r="Z19" i="2" s="1"/>
  <c r="Y19" i="2" s="1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5" i="2"/>
  <c r="Y16" i="2"/>
  <c r="Y20" i="2"/>
  <c r="D15" i="2"/>
  <c r="J15" i="2"/>
  <c r="L15" i="2"/>
  <c r="P15" i="2"/>
  <c r="Q15" i="2"/>
  <c r="R15" i="2"/>
  <c r="S15" i="2"/>
  <c r="T15" i="2"/>
  <c r="P129" i="2"/>
  <c r="Q129" i="2"/>
  <c r="R129" i="2"/>
  <c r="W4" i="3"/>
  <c r="Y4" i="3" s="1"/>
  <c r="R6" i="3"/>
  <c r="W7" i="3"/>
  <c r="R9" i="3"/>
  <c r="R10" i="3"/>
  <c r="R14" i="3"/>
  <c r="W14" i="3"/>
  <c r="R16" i="3"/>
  <c r="W16" i="3"/>
  <c r="D15" i="3"/>
  <c r="K15" i="3"/>
  <c r="L15" i="3"/>
  <c r="R18" i="3"/>
  <c r="W19" i="3"/>
  <c r="H8" i="3" s="1"/>
  <c r="R21" i="3"/>
  <c r="W21" i="3"/>
  <c r="R22" i="3"/>
  <c r="W23" i="3"/>
  <c r="R25" i="3"/>
  <c r="W25" i="3"/>
  <c r="Y25" i="3"/>
  <c r="R26" i="3"/>
  <c r="W26" i="3"/>
  <c r="Y26" i="3" s="1"/>
  <c r="AI5" i="1"/>
  <c r="AJ5" i="1"/>
  <c r="AI6" i="1"/>
  <c r="AJ6" i="1" s="1"/>
  <c r="H9" i="1" s="1"/>
  <c r="AD6" i="1"/>
  <c r="AD7" i="1"/>
  <c r="AD8" i="1"/>
  <c r="H7" i="1"/>
  <c r="AD9" i="1"/>
  <c r="AG9" i="1"/>
  <c r="AD10" i="1"/>
  <c r="AD11" i="1"/>
  <c r="AD12" i="1"/>
  <c r="H8" i="1" s="1"/>
  <c r="AD13" i="1"/>
  <c r="AD14" i="1"/>
  <c r="AD15" i="1"/>
  <c r="AD16" i="1"/>
  <c r="AG16" i="1"/>
  <c r="AD17" i="1"/>
  <c r="D16" i="1"/>
  <c r="J16" i="1"/>
  <c r="L16" i="1"/>
  <c r="AD18" i="1"/>
  <c r="AD19" i="1"/>
  <c r="AD20" i="1"/>
  <c r="AD21" i="1"/>
  <c r="V16" i="1"/>
  <c r="W16" i="1"/>
  <c r="X16" i="1"/>
  <c r="Y16" i="1"/>
  <c r="M45" i="1"/>
  <c r="T17" i="1"/>
  <c r="T22" i="1"/>
  <c r="K16" i="1"/>
  <c r="T16" i="1"/>
  <c r="Y18" i="2"/>
  <c r="H9" i="2"/>
  <c r="M16" i="1"/>
  <c r="M15" i="1" l="1"/>
  <c r="T15" i="1"/>
  <c r="H11" i="2"/>
  <c r="H10" i="2"/>
  <c r="H11" i="1"/>
  <c r="H12" i="1"/>
  <c r="K15" i="2"/>
  <c r="M15" i="2" s="1"/>
  <c r="H10" i="1"/>
  <c r="H7" i="3"/>
  <c r="H10" i="3" l="1"/>
  <c r="H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Z7" authorId="0" shapeId="0" xr:uid="{00000000-0006-0000-0200-000001000000}">
      <text>
        <r>
          <rPr>
            <sz val="10"/>
            <color indexed="8"/>
            <rFont val="Arial"/>
            <family val="2"/>
          </rPr>
          <t>Sollwert der Diagonale in mm der Härtevergleichsplatte eintragen</t>
        </r>
      </text>
    </comment>
    <comment ref="Z13" authorId="0" shapeId="0" xr:uid="{00000000-0006-0000-0200-000002000000}">
      <text>
        <r>
          <rPr>
            <sz val="10"/>
            <color indexed="8"/>
            <rFont val="Arial"/>
            <family val="2"/>
          </rPr>
          <t>ermittelt Mittelwert der Einzelmesswerte in mm</t>
        </r>
      </text>
    </comment>
    <comment ref="Y14" authorId="0" shapeId="0" xr:uid="{00000000-0006-0000-0200-000003000000}">
      <text>
        <r>
          <rPr>
            <sz val="10"/>
            <color indexed="8"/>
            <rFont val="Arial"/>
            <family val="2"/>
          </rPr>
          <t>ermittelt relative Abweichung der Prüfmaschine: DIN EN ISO 6506-2 Punkt 5.8</t>
        </r>
      </text>
    </comment>
    <comment ref="Z15" authorId="0" shapeId="0" xr:uid="{00000000-0006-0000-0200-000004000000}">
      <text>
        <r>
          <rPr>
            <sz val="10"/>
            <color indexed="8"/>
            <rFont val="Arial"/>
            <family val="2"/>
          </rPr>
          <t>ermittelt Wiederholpräzision der Einzelmesswerte (Diagonale) in % : DIN EN ISO 6506-2 Punkt 5.6</t>
        </r>
      </text>
    </comment>
    <comment ref="Y16" authorId="0" shapeId="0" xr:uid="{00000000-0006-0000-0200-000005000000}">
      <text>
        <r>
          <rPr>
            <sz val="10"/>
            <color indexed="8"/>
            <rFont val="Arial"/>
            <family val="2"/>
          </rPr>
          <t>Standardunsicherheit entsprechend dem Kalibrierzeugnis des CRM (HVP) eintragen ( Wert nicht durch 2 teilen, da U_CRM, u_CRM wird in U_Methode 1 umgerechnet)</t>
        </r>
      </text>
    </comment>
    <comment ref="Y17" authorId="0" shapeId="0" xr:uid="{00000000-0006-0000-0200-000006000000}">
      <text>
        <r>
          <rPr>
            <sz val="10"/>
            <color indexed="8"/>
            <rFont val="Arial"/>
            <family val="2"/>
          </rPr>
          <t>die Härteänderung seit ihrer letzten Kalibrierung aufgrund von Drift</t>
        </r>
      </text>
    </comment>
    <comment ref="Y18" authorId="0" shapeId="0" xr:uid="{00000000-0006-0000-0200-000007000000}">
      <text>
        <r>
          <rPr>
            <sz val="10"/>
            <color indexed="8"/>
            <rFont val="Arial"/>
            <family val="2"/>
          </rPr>
          <t>Ermittelt Standardunsicherheit entsprechend dem Kalibrierzeugnis des CRM (HVP)</t>
        </r>
      </text>
    </comment>
    <comment ref="Z19" authorId="0" shapeId="0" xr:uid="{00000000-0006-0000-0200-000008000000}">
      <text>
        <r>
          <rPr>
            <sz val="10"/>
            <color indexed="8"/>
            <rFont val="Arial"/>
            <family val="2"/>
          </rPr>
          <t>Schätzwert der Auflösung in HBW eintragen, Auflösung in HBW nicht direkt messbar</t>
        </r>
      </text>
    </comment>
    <comment ref="Y20" authorId="0" shapeId="0" xr:uid="{00000000-0006-0000-0200-000009000000}">
      <text>
        <r>
          <rPr>
            <sz val="10"/>
            <color indexed="8"/>
            <rFont val="Arial"/>
            <family val="2"/>
          </rPr>
          <t>ermittelt Messunsicherheit der indirekten Prüfung der Härteprüfmaschine: DIN EN ISO 6506-2 Anhang A A.2</t>
        </r>
      </text>
    </comment>
  </commentList>
</comments>
</file>

<file path=xl/sharedStrings.xml><?xml version="1.0" encoding="utf-8"?>
<sst xmlns="http://schemas.openxmlformats.org/spreadsheetml/2006/main" count="230" uniqueCount="157">
  <si>
    <t>r rel %</t>
  </si>
  <si>
    <t>Periodische Prüfung zur Prüfmittelüberwachung</t>
  </si>
  <si>
    <t>HV 5-100</t>
  </si>
  <si>
    <t>HV 0,2-&lt;5</t>
  </si>
  <si>
    <t>&lt;HV 0,2</t>
  </si>
  <si>
    <t>% d</t>
  </si>
  <si>
    <t>HV aus %</t>
  </si>
  <si>
    <t>&lt;=225</t>
  </si>
  <si>
    <t>&gt;225</t>
  </si>
  <si>
    <t>Nummer der Härtevergleichsplatte</t>
  </si>
  <si>
    <t>r in HV</t>
  </si>
  <si>
    <t>Härte der Härtevergleichsplatte</t>
  </si>
  <si>
    <t>Mittlere Eindruck diagonale der Härtevergleichsplatte</t>
  </si>
  <si>
    <t>zulässige Anzeigeabweichung der Härtevergleichsplatte</t>
  </si>
  <si>
    <t>%</t>
  </si>
  <si>
    <t>zulässige Wiederholpräzision der Messungen in HV</t>
  </si>
  <si>
    <t>zulässige Wiederholpräzision der Messungen in %</t>
  </si>
  <si>
    <t>obere Toleranzgrenze der Messungen</t>
  </si>
  <si>
    <t>untere Toleranzgrenze der Messungen</t>
  </si>
  <si>
    <t>HV 0,2 - &lt; 5</t>
  </si>
  <si>
    <t>laufende Nummer</t>
  </si>
  <si>
    <t>Geprüft in KW</t>
  </si>
  <si>
    <t>Relative Anzeigeabweichung der mittleren Diagonale d in % (ASTM E 384)</t>
  </si>
  <si>
    <t>Messwert Diagonale d1 in mm</t>
  </si>
  <si>
    <t>Messwert Diagonale d2 in mm</t>
  </si>
  <si>
    <t>Messwert Diagonale d3 in mm</t>
  </si>
  <si>
    <t>Messwert Diagonale d4 in mm</t>
  </si>
  <si>
    <t>Messwert Diagonale d5 in mm</t>
  </si>
  <si>
    <t>Prüfverfahren</t>
  </si>
  <si>
    <t>HBW</t>
  </si>
  <si>
    <t>Sollwwert Härte HBW / Diagonale</t>
  </si>
  <si>
    <t>HBW / mm</t>
  </si>
  <si>
    <t>Messwert H 1 / Diagonale d1</t>
  </si>
  <si>
    <t>Beanspruchungsgrad = 30</t>
  </si>
  <si>
    <t>Messwert H 2 / Diagonale d2</t>
  </si>
  <si>
    <t>Härtebereich</t>
  </si>
  <si>
    <t>Härte</t>
  </si>
  <si>
    <r>
      <t xml:space="preserve">r </t>
    </r>
    <r>
      <rPr>
        <i/>
        <vertAlign val="subscript"/>
        <sz val="10"/>
        <color indexed="8"/>
        <rFont val="Arial"/>
        <family val="2"/>
      </rPr>
      <t xml:space="preserve">rel </t>
    </r>
    <r>
      <rPr>
        <sz val="10"/>
        <color indexed="8"/>
        <rFont val="Arial"/>
        <family val="2"/>
      </rPr>
      <t>[%]</t>
    </r>
  </si>
  <si>
    <r>
      <t>E</t>
    </r>
    <r>
      <rPr>
        <i/>
        <vertAlign val="subscript"/>
        <sz val="10"/>
        <color indexed="8"/>
        <rFont val="Arial"/>
        <family val="2"/>
      </rPr>
      <t>rel</t>
    </r>
    <r>
      <rPr>
        <i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[%]</t>
    </r>
  </si>
  <si>
    <t>Messwert H 3 / Diagonale d3</t>
  </si>
  <si>
    <r>
      <t>H</t>
    </r>
    <r>
      <rPr>
        <i/>
        <vertAlign val="subscript"/>
        <sz val="8"/>
        <color indexed="8"/>
        <rFont val="Arial"/>
        <family val="2"/>
      </rPr>
      <t>C</t>
    </r>
    <r>
      <rPr>
        <sz val="8"/>
        <color indexed="8"/>
        <rFont val="Calibri"/>
        <family val="2"/>
      </rPr>
      <t>&lt; 250 HBW</t>
    </r>
  </si>
  <si>
    <r>
      <t>±</t>
    </r>
    <r>
      <rPr>
        <sz val="10"/>
        <color indexed="8"/>
        <rFont val="Arial"/>
        <family val="2"/>
      </rPr>
      <t xml:space="preserve"> 3,0</t>
    </r>
  </si>
  <si>
    <t>Messwert H 4 / Diagonale d4</t>
  </si>
  <si>
    <t>Beanspruchungsgrad</t>
  </si>
  <si>
    <r>
      <t xml:space="preserve">250 HBW ≤ </t>
    </r>
    <r>
      <rPr>
        <i/>
        <sz val="8"/>
        <color indexed="8"/>
        <rFont val="Arial"/>
        <family val="2"/>
      </rPr>
      <t>H</t>
    </r>
    <r>
      <rPr>
        <i/>
        <vertAlign val="subscript"/>
        <sz val="8"/>
        <color indexed="8"/>
        <rFont val="Arial"/>
        <family val="2"/>
      </rPr>
      <t>C</t>
    </r>
    <r>
      <rPr>
        <sz val="8"/>
        <color indexed="8"/>
        <rFont val="Calibri"/>
        <family val="2"/>
      </rPr>
      <t xml:space="preserve"> ≤450 HBW</t>
    </r>
  </si>
  <si>
    <r>
      <t>±</t>
    </r>
    <r>
      <rPr>
        <sz val="10"/>
        <color indexed="8"/>
        <rFont val="Arial"/>
        <family val="2"/>
      </rPr>
      <t xml:space="preserve"> 2,5</t>
    </r>
  </si>
  <si>
    <t>Messwert H 5 / Diagonale d5</t>
  </si>
  <si>
    <r>
      <t>H</t>
    </r>
    <r>
      <rPr>
        <i/>
        <vertAlign val="subscript"/>
        <sz val="8"/>
        <color indexed="8"/>
        <rFont val="Arial"/>
        <family val="2"/>
      </rPr>
      <t>C</t>
    </r>
    <r>
      <rPr>
        <sz val="8"/>
        <color indexed="8"/>
        <rFont val="Calibri"/>
        <family val="2"/>
      </rPr>
      <t xml:space="preserve"> &gt; 450 HBW</t>
    </r>
  </si>
  <si>
    <r>
      <t>±</t>
    </r>
    <r>
      <rPr>
        <sz val="10"/>
        <color indexed="8"/>
        <rFont val="Arial"/>
        <family val="2"/>
      </rPr>
      <t xml:space="preserve"> 2,0</t>
    </r>
  </si>
  <si>
    <t>Mittelw. H 1-5 / Diagonale d 1-5</t>
  </si>
  <si>
    <r>
      <t xml:space="preserve">0,102 x </t>
    </r>
    <r>
      <rPr>
        <i/>
        <sz val="8"/>
        <color indexed="8"/>
        <rFont val="Arial"/>
        <family val="2"/>
      </rPr>
      <t>FID</t>
    </r>
    <r>
      <rPr>
        <i/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= 10</t>
    </r>
  </si>
  <si>
    <r>
      <t xml:space="preserve">0,102 x </t>
    </r>
    <r>
      <rPr>
        <i/>
        <sz val="8"/>
        <color indexed="8"/>
        <rFont val="Arial"/>
        <family val="2"/>
      </rPr>
      <t>FID</t>
    </r>
    <r>
      <rPr>
        <i/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= 5</t>
    </r>
  </si>
  <si>
    <r>
      <t xml:space="preserve">0,102 x </t>
    </r>
    <r>
      <rPr>
        <i/>
        <sz val="8"/>
        <color indexed="8"/>
        <rFont val="Arial"/>
        <family val="2"/>
      </rPr>
      <t>FID</t>
    </r>
    <r>
      <rPr>
        <i/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</t>
    </r>
    <r>
      <rPr>
        <sz val="8"/>
        <color indexed="8"/>
        <rFont val="Calibri"/>
        <family val="2"/>
      </rPr>
      <t>≤</t>
    </r>
    <r>
      <rPr>
        <sz val="8"/>
        <color indexed="8"/>
        <rFont val="Arial"/>
        <family val="2"/>
      </rPr>
      <t xml:space="preserve"> 2,5</t>
    </r>
  </si>
  <si>
    <t>rel. Anzeigeabweichung Härte</t>
  </si>
  <si>
    <r>
      <t xml:space="preserve">r </t>
    </r>
    <r>
      <rPr>
        <i/>
        <vertAlign val="subscript"/>
        <sz val="10"/>
        <color indexed="8"/>
        <rFont val="Arial"/>
        <family val="2"/>
      </rPr>
      <t>rel</t>
    </r>
    <r>
      <rPr>
        <sz val="10"/>
        <color indexed="8"/>
        <rFont val="Arial"/>
        <family val="2"/>
      </rPr>
      <t xml:space="preserve"> [%]</t>
    </r>
  </si>
  <si>
    <r>
      <t>E</t>
    </r>
    <r>
      <rPr>
        <i/>
        <vertAlign val="subscript"/>
        <sz val="10"/>
        <color indexed="8"/>
        <rFont val="Arial"/>
        <family val="2"/>
      </rPr>
      <t>rel</t>
    </r>
    <r>
      <rPr>
        <sz val="10"/>
        <color indexed="8"/>
        <rFont val="Arial"/>
        <family val="2"/>
      </rPr>
      <t xml:space="preserve"> [%]</t>
    </r>
  </si>
  <si>
    <t>rel. Wiederholpräz. von Mittelw. d</t>
  </si>
  <si>
    <r>
      <t>H</t>
    </r>
    <r>
      <rPr>
        <i/>
        <vertAlign val="subscript"/>
        <sz val="8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&lt; 100 HBW</t>
    </r>
  </si>
  <si>
    <r>
      <t>H</t>
    </r>
    <r>
      <rPr>
        <i/>
        <vertAlign val="subscript"/>
        <sz val="8"/>
        <color indexed="8"/>
        <rFont val="Arial"/>
        <family val="2"/>
      </rPr>
      <t>C</t>
    </r>
    <r>
      <rPr>
        <i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&lt; 70 HBW</t>
    </r>
  </si>
  <si>
    <r>
      <t>H</t>
    </r>
    <r>
      <rPr>
        <i/>
        <vertAlign val="subscript"/>
        <sz val="8"/>
        <color indexed="8"/>
        <rFont val="Arial"/>
        <family val="2"/>
      </rPr>
      <t>C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&lt; 70</t>
    </r>
  </si>
  <si>
    <t>U Kal. der CRM aus dem Prüfzeugnis k=2</t>
  </si>
  <si>
    <r>
      <t xml:space="preserve">100 HBW </t>
    </r>
    <r>
      <rPr>
        <sz val="9"/>
        <color indexed="8"/>
        <rFont val="Calibri"/>
        <family val="2"/>
      </rPr>
      <t>≤</t>
    </r>
    <r>
      <rPr>
        <sz val="8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H</t>
    </r>
    <r>
      <rPr>
        <i/>
        <vertAlign val="subscript"/>
        <sz val="9"/>
        <color indexed="8"/>
        <rFont val="Arial"/>
        <family val="2"/>
      </rPr>
      <t xml:space="preserve">C
 </t>
    </r>
    <r>
      <rPr>
        <sz val="9"/>
        <color indexed="8"/>
        <rFont val="Calibri"/>
        <family val="2"/>
      </rPr>
      <t>≤</t>
    </r>
    <r>
      <rPr>
        <sz val="8"/>
        <color indexed="8"/>
        <rFont val="Arial"/>
        <family val="2"/>
      </rPr>
      <t xml:space="preserve"> 200 HBW</t>
    </r>
  </si>
  <si>
    <r>
      <t xml:space="preserve">70 HBW </t>
    </r>
    <r>
      <rPr>
        <sz val="9"/>
        <color indexed="8"/>
        <rFont val="Calibri"/>
        <family val="2"/>
      </rPr>
      <t>≤</t>
    </r>
    <r>
      <rPr>
        <sz val="8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H</t>
    </r>
    <r>
      <rPr>
        <i/>
        <vertAlign val="subscript"/>
        <sz val="9"/>
        <color indexed="8"/>
        <rFont val="Arial"/>
        <family val="2"/>
      </rPr>
      <t>C</t>
    </r>
    <r>
      <rPr>
        <vertAlign val="subscript"/>
        <sz val="9"/>
        <color indexed="8"/>
        <rFont val="Arial"/>
        <family val="2"/>
      </rPr>
      <t xml:space="preserve"> </t>
    </r>
    <r>
      <rPr>
        <sz val="9"/>
        <color indexed="8"/>
        <rFont val="Calibri"/>
        <family val="2"/>
      </rPr>
      <t>≤</t>
    </r>
    <r>
      <rPr>
        <sz val="8"/>
        <color indexed="8"/>
        <rFont val="Arial"/>
        <family val="2"/>
      </rPr>
      <t xml:space="preserve"> 
100 HBW</t>
    </r>
  </si>
  <si>
    <t>N/A</t>
  </si>
  <si>
    <t>Härteänderung der HBWP seit der letzten Kalibrierung durch Drift</t>
  </si>
  <si>
    <r>
      <t>H</t>
    </r>
    <r>
      <rPr>
        <i/>
        <vertAlign val="subscript"/>
        <sz val="8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&gt;200 HBW</t>
    </r>
  </si>
  <si>
    <r>
      <t>H</t>
    </r>
    <r>
      <rPr>
        <i/>
        <vertAlign val="subscript"/>
        <sz val="8"/>
        <color indexed="8"/>
        <rFont val="Arial"/>
        <family val="2"/>
      </rPr>
      <t>C</t>
    </r>
    <r>
      <rPr>
        <i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&gt; 100 HBW</t>
    </r>
  </si>
  <si>
    <t>u der Härteprüfm. auf der CRM (HBWP)</t>
  </si>
  <si>
    <t>u Auflösung Härteprüfm.</t>
  </si>
  <si>
    <t>Messunsicherheit U Bei k=2</t>
  </si>
  <si>
    <t>Rockwell-Härteskala</t>
  </si>
  <si>
    <r>
      <t>B [</t>
    </r>
    <r>
      <rPr>
        <sz val="11"/>
        <color indexed="8"/>
        <rFont val="Calibri"/>
        <family val="2"/>
      </rPr>
      <t>±</t>
    </r>
    <r>
      <rPr>
        <i/>
        <sz val="11"/>
        <color indexed="8"/>
        <rFont val="Calibri"/>
        <family val="2"/>
      </rPr>
      <t>] HR</t>
    </r>
  </si>
  <si>
    <t>r</t>
  </si>
  <si>
    <t>A</t>
  </si>
  <si>
    <t>20 HRA bis 75 HRA</t>
  </si>
  <si>
    <r>
      <t>≤</t>
    </r>
    <r>
      <rPr>
        <sz val="11"/>
        <color indexed="8"/>
        <rFont val="Arial1"/>
      </rPr>
      <t xml:space="preserve"> 0,02 (100 - H) oder 0,8 HRA</t>
    </r>
  </si>
  <si>
    <t>&gt; 75 HRA bis 95 HRA</t>
  </si>
  <si>
    <t>C</t>
  </si>
  <si>
    <t>10 HRBW bis 45 HRBW</t>
  </si>
  <si>
    <t>B</t>
  </si>
  <si>
    <t>&gt; 45 HRBW bis 80 HRBW</t>
  </si>
  <si>
    <r>
      <t>≤</t>
    </r>
    <r>
      <rPr>
        <sz val="11"/>
        <color indexed="8"/>
        <rFont val="Arial1"/>
      </rPr>
      <t xml:space="preserve"> 0,04 (130 - H) HRBW</t>
    </r>
  </si>
  <si>
    <t>zulässige Wiederholpräzision der Messungen in HR</t>
  </si>
  <si>
    <t>&gt; 80 HRBE bis 100 HRBW</t>
  </si>
  <si>
    <t>10 HRC bis 70 HRC</t>
  </si>
  <si>
    <r>
      <t>≤</t>
    </r>
    <r>
      <rPr>
        <sz val="11"/>
        <color indexed="8"/>
        <rFont val="Arial1"/>
      </rPr>
      <t xml:space="preserve"> 0,02 (100 - H) oder 0,8 HRC</t>
    </r>
  </si>
  <si>
    <t>D</t>
  </si>
  <si>
    <t>40 HRD bis 70 HRD</t>
  </si>
  <si>
    <r>
      <t>≤</t>
    </r>
    <r>
      <rPr>
        <sz val="11"/>
        <color indexed="8"/>
        <rFont val="Arial1"/>
      </rPr>
      <t xml:space="preserve"> 0,02 (100 - H) oder 0,8 HRD</t>
    </r>
  </si>
  <si>
    <t>&gt; 70 HRD bis 77 HRD</t>
  </si>
  <si>
    <t>E</t>
  </si>
  <si>
    <t>70 HREW bis 90 HREW</t>
  </si>
  <si>
    <r>
      <t>≤</t>
    </r>
    <r>
      <rPr>
        <sz val="11"/>
        <color indexed="8"/>
        <rFont val="Arial1"/>
      </rPr>
      <t xml:space="preserve"> 0,04 (130 - H) HREW</t>
    </r>
  </si>
  <si>
    <t>&gt; 90 HREW bis 100 HREW</t>
  </si>
  <si>
    <t>F</t>
  </si>
  <si>
    <t>60 HRFW bis 90 HRFW</t>
  </si>
  <si>
    <r>
      <t>≤</t>
    </r>
    <r>
      <rPr>
        <sz val="11"/>
        <color indexed="8"/>
        <rFont val="Arial1"/>
      </rPr>
      <t xml:space="preserve"> 0,04 (130 - H) HRFW</t>
    </r>
  </si>
  <si>
    <t>&gt; 90 HRFW bis 100 HRGW</t>
  </si>
  <si>
    <t>30 HRGW bis 50 HRGW</t>
  </si>
  <si>
    <t>G</t>
  </si>
  <si>
    <t>&gt; 50 HRGW bis 75 HRGW</t>
  </si>
  <si>
    <r>
      <t>≤</t>
    </r>
    <r>
      <rPr>
        <sz val="11"/>
        <color indexed="8"/>
        <rFont val="Arial1"/>
      </rPr>
      <t xml:space="preserve"> 0,04 (130 - H) HRGW</t>
    </r>
  </si>
  <si>
    <t>&gt; 75 HRGW bis 94 HRGW</t>
  </si>
  <si>
    <t>H</t>
  </si>
  <si>
    <t>80 HRHW bis 100 HRHW</t>
  </si>
  <si>
    <r>
      <t>≤</t>
    </r>
    <r>
      <rPr>
        <sz val="11"/>
        <color indexed="8"/>
        <rFont val="Arial1"/>
      </rPr>
      <t xml:space="preserve"> 0,04 (130 - H) HRHW</t>
    </r>
  </si>
  <si>
    <t>40 HRKW bis 60 HRKW</t>
  </si>
  <si>
    <t>K</t>
  </si>
  <si>
    <t>&gt; 60 HRKW bis 80 HRKW</t>
  </si>
  <si>
    <r>
      <t>≤</t>
    </r>
    <r>
      <rPr>
        <sz val="11"/>
        <color indexed="8"/>
        <rFont val="Arial1"/>
      </rPr>
      <t xml:space="preserve"> 0,04 (130 - H) HRKW</t>
    </r>
  </si>
  <si>
    <t>&gt; 80 KRKW bis 100 HRKW</t>
  </si>
  <si>
    <t>15N , 30 N , 45 N</t>
  </si>
  <si>
    <t>Alle Bereiche</t>
  </si>
  <si>
    <r>
      <t>≤</t>
    </r>
    <r>
      <rPr>
        <sz val="11"/>
        <color indexed="8"/>
        <rFont val="Arial1"/>
      </rPr>
      <t xml:space="preserve"> 0,04 (130 - H) oder 1,2 HR-N</t>
    </r>
  </si>
  <si>
    <t>15T , 30T , 45T</t>
  </si>
  <si>
    <t xml:space="preserve">Alle Bereiche </t>
  </si>
  <si>
    <r>
      <t>≤</t>
    </r>
    <r>
      <rPr>
        <sz val="11"/>
        <color indexed="8"/>
        <rFont val="Arial1"/>
      </rPr>
      <t xml:space="preserve"> 0,06 (130 - H) oder 2,4 HR-TW</t>
    </r>
  </si>
  <si>
    <t>Relative Anzeigeabweichung [%]</t>
  </si>
  <si>
    <t>Relative Wiederholpräzision [%]</t>
  </si>
  <si>
    <t>Berechnung</t>
  </si>
  <si>
    <t>Messwerte in mm für Berechnung</t>
  </si>
  <si>
    <t>Prüfmaschine</t>
  </si>
  <si>
    <t>Bemerkungen und Kommentare</t>
  </si>
  <si>
    <t>Beispiel</t>
  </si>
  <si>
    <t>Feld zur freien Verfügung</t>
  </si>
  <si>
    <t xml:space="preserve">Prüfmaschine </t>
  </si>
  <si>
    <r>
      <t>[</t>
    </r>
    <r>
      <rPr>
        <i/>
        <sz val="10"/>
        <color indexed="8"/>
        <rFont val="Calibri"/>
        <family val="2"/>
        <scheme val="minor"/>
      </rPr>
      <t>HV</t>
    </r>
    <r>
      <rPr>
        <sz val="10"/>
        <color indexed="8"/>
        <rFont val="Calibri"/>
        <family val="2"/>
        <scheme val="minor"/>
      </rPr>
      <t>]</t>
    </r>
  </si>
  <si>
    <r>
      <t>[</t>
    </r>
    <r>
      <rPr>
        <i/>
        <sz val="10"/>
        <color indexed="8"/>
        <rFont val="Calibri"/>
        <family val="2"/>
        <scheme val="minor"/>
      </rPr>
      <t>mm</t>
    </r>
    <r>
      <rPr>
        <sz val="10"/>
        <color indexed="8"/>
        <rFont val="Calibri"/>
        <family val="2"/>
        <scheme val="minor"/>
      </rPr>
      <t>]</t>
    </r>
  </si>
  <si>
    <r>
      <t>Messwert H 1 [</t>
    </r>
    <r>
      <rPr>
        <i/>
        <sz val="10"/>
        <color indexed="8"/>
        <rFont val="Calibri"/>
        <family val="2"/>
        <scheme val="minor"/>
      </rPr>
      <t>HV</t>
    </r>
    <r>
      <rPr>
        <sz val="10"/>
        <color indexed="8"/>
        <rFont val="Calibri"/>
        <family val="2"/>
        <scheme val="minor"/>
      </rPr>
      <t>]</t>
    </r>
  </si>
  <si>
    <r>
      <t>Messwert H 2 [</t>
    </r>
    <r>
      <rPr>
        <i/>
        <sz val="10"/>
        <color indexed="8"/>
        <rFont val="Calibri"/>
        <family val="2"/>
        <scheme val="minor"/>
      </rPr>
      <t>HV</t>
    </r>
    <r>
      <rPr>
        <sz val="10"/>
        <color indexed="8"/>
        <rFont val="Calibri"/>
        <family val="2"/>
        <scheme val="minor"/>
      </rPr>
      <t>]</t>
    </r>
  </si>
  <si>
    <r>
      <t>Messwert H 3 [</t>
    </r>
    <r>
      <rPr>
        <i/>
        <sz val="10"/>
        <color indexed="8"/>
        <rFont val="Calibri"/>
        <family val="2"/>
        <scheme val="minor"/>
      </rPr>
      <t>HV</t>
    </r>
    <r>
      <rPr>
        <sz val="10"/>
        <color indexed="8"/>
        <rFont val="Calibri"/>
        <family val="2"/>
        <scheme val="minor"/>
      </rPr>
      <t>]</t>
    </r>
  </si>
  <si>
    <r>
      <t>Messwert H 4 [</t>
    </r>
    <r>
      <rPr>
        <i/>
        <sz val="10"/>
        <color indexed="8"/>
        <rFont val="Calibri"/>
        <family val="2"/>
        <scheme val="minor"/>
      </rPr>
      <t>HV</t>
    </r>
    <r>
      <rPr>
        <sz val="10"/>
        <color indexed="8"/>
        <rFont val="Calibri"/>
        <family val="2"/>
        <scheme val="minor"/>
      </rPr>
      <t>]</t>
    </r>
  </si>
  <si>
    <r>
      <t>Messwert H 5 [</t>
    </r>
    <r>
      <rPr>
        <i/>
        <sz val="10"/>
        <color indexed="8"/>
        <rFont val="Calibri"/>
        <family val="2"/>
        <scheme val="minor"/>
      </rPr>
      <t>HV</t>
    </r>
    <r>
      <rPr>
        <sz val="10"/>
        <color indexed="8"/>
        <rFont val="Calibri"/>
        <family val="2"/>
        <scheme val="minor"/>
      </rPr>
      <t>]</t>
    </r>
  </si>
  <si>
    <r>
      <t>Härte Mittelwert [</t>
    </r>
    <r>
      <rPr>
        <i/>
        <sz val="10"/>
        <color indexed="8"/>
        <rFont val="Calibri"/>
        <family val="2"/>
        <scheme val="minor"/>
      </rPr>
      <t>HV</t>
    </r>
    <r>
      <rPr>
        <sz val="10"/>
        <color indexed="8"/>
        <rFont val="Calibri"/>
        <family val="2"/>
        <scheme val="minor"/>
      </rPr>
      <t>]</t>
    </r>
  </si>
  <si>
    <r>
      <t>Diagonale Mittelwert [</t>
    </r>
    <r>
      <rPr>
        <i/>
        <sz val="10"/>
        <color indexed="8"/>
        <rFont val="Calibri"/>
        <family val="2"/>
        <scheme val="minor"/>
      </rPr>
      <t>mm</t>
    </r>
    <r>
      <rPr>
        <sz val="10"/>
        <color indexed="8"/>
        <rFont val="Calibri"/>
        <family val="2"/>
        <scheme val="minor"/>
      </rPr>
      <t>]</t>
    </r>
  </si>
  <si>
    <r>
      <t>[</t>
    </r>
    <r>
      <rPr>
        <i/>
        <sz val="10"/>
        <color indexed="8"/>
        <rFont val="Calibri"/>
        <family val="2"/>
        <scheme val="minor"/>
      </rPr>
      <t>HBW</t>
    </r>
    <r>
      <rPr>
        <sz val="10"/>
        <color indexed="8"/>
        <rFont val="Calibri"/>
        <family val="2"/>
        <scheme val="minor"/>
      </rPr>
      <t>]</t>
    </r>
  </si>
  <si>
    <r>
      <t>zulässige Wiederholpräzision r</t>
    </r>
    <r>
      <rPr>
        <vertAlign val="subscript"/>
        <sz val="10"/>
        <color indexed="8"/>
        <rFont val="Calibri"/>
        <family val="2"/>
        <scheme val="minor"/>
      </rPr>
      <t>rel</t>
    </r>
  </si>
  <si>
    <r>
      <t xml:space="preserve">zulässige Grezabweichung </t>
    </r>
    <r>
      <rPr>
        <i/>
        <sz val="10"/>
        <color indexed="8"/>
        <rFont val="Calibri"/>
        <family val="2"/>
        <scheme val="minor"/>
      </rPr>
      <t>E</t>
    </r>
    <r>
      <rPr>
        <i/>
        <vertAlign val="subscript"/>
        <sz val="10"/>
        <color indexed="8"/>
        <rFont val="Calibri"/>
        <family val="2"/>
        <scheme val="minor"/>
      </rPr>
      <t>rel</t>
    </r>
  </si>
  <si>
    <r>
      <t>Messwert H 1 
[</t>
    </r>
    <r>
      <rPr>
        <i/>
        <sz val="10"/>
        <color indexed="8"/>
        <rFont val="Calibri"/>
        <family val="2"/>
        <scheme val="minor"/>
      </rPr>
      <t>HBW</t>
    </r>
    <r>
      <rPr>
        <sz val="10"/>
        <color indexed="8"/>
        <rFont val="Calibri"/>
        <family val="2"/>
        <scheme val="minor"/>
      </rPr>
      <t>]</t>
    </r>
  </si>
  <si>
    <r>
      <t>Messwert H 2 [</t>
    </r>
    <r>
      <rPr>
        <i/>
        <sz val="10"/>
        <color indexed="8"/>
        <rFont val="Calibri"/>
        <family val="2"/>
        <scheme val="minor"/>
      </rPr>
      <t>HBW</t>
    </r>
    <r>
      <rPr>
        <sz val="10"/>
        <color indexed="8"/>
        <rFont val="Calibri"/>
        <family val="2"/>
        <scheme val="minor"/>
      </rPr>
      <t>]</t>
    </r>
  </si>
  <si>
    <r>
      <t>Messwert H 3 [</t>
    </r>
    <r>
      <rPr>
        <i/>
        <sz val="10"/>
        <color indexed="8"/>
        <rFont val="Calibri"/>
        <family val="2"/>
        <scheme val="minor"/>
      </rPr>
      <t>HBW</t>
    </r>
    <r>
      <rPr>
        <sz val="10"/>
        <color indexed="8"/>
        <rFont val="Calibri"/>
        <family val="2"/>
        <scheme val="minor"/>
      </rPr>
      <t>]</t>
    </r>
  </si>
  <si>
    <r>
      <t>Messwert H 4 [</t>
    </r>
    <r>
      <rPr>
        <i/>
        <sz val="10"/>
        <color indexed="8"/>
        <rFont val="Calibri"/>
        <family val="2"/>
        <scheme val="minor"/>
      </rPr>
      <t>HBW</t>
    </r>
    <r>
      <rPr>
        <sz val="10"/>
        <color indexed="8"/>
        <rFont val="Calibri"/>
        <family val="2"/>
        <scheme val="minor"/>
      </rPr>
      <t>]</t>
    </r>
  </si>
  <si>
    <r>
      <t>Messwert H 5 [</t>
    </r>
    <r>
      <rPr>
        <i/>
        <sz val="10"/>
        <color indexed="8"/>
        <rFont val="Calibri"/>
        <family val="2"/>
        <scheme val="minor"/>
      </rPr>
      <t>HBW</t>
    </r>
    <r>
      <rPr>
        <sz val="10"/>
        <color indexed="8"/>
        <rFont val="Calibri"/>
        <family val="2"/>
        <scheme val="minor"/>
      </rPr>
      <t>]</t>
    </r>
  </si>
  <si>
    <r>
      <t>Härte Mittelwert [</t>
    </r>
    <r>
      <rPr>
        <i/>
        <sz val="10"/>
        <color indexed="8"/>
        <rFont val="Calibri"/>
        <family val="2"/>
        <scheme val="minor"/>
      </rPr>
      <t>HBW</t>
    </r>
    <r>
      <rPr>
        <sz val="10"/>
        <color indexed="8"/>
        <rFont val="Calibri"/>
        <family val="2"/>
        <scheme val="minor"/>
      </rPr>
      <t>]</t>
    </r>
  </si>
  <si>
    <r>
      <t>[</t>
    </r>
    <r>
      <rPr>
        <i/>
        <sz val="10"/>
        <color indexed="8"/>
        <rFont val="Calibri"/>
        <family val="2"/>
        <scheme val="minor"/>
      </rPr>
      <t>HR</t>
    </r>
    <r>
      <rPr>
        <sz val="10"/>
        <color indexed="8"/>
        <rFont val="Calibri"/>
        <family val="2"/>
        <scheme val="minor"/>
      </rPr>
      <t>]</t>
    </r>
  </si>
  <si>
    <r>
      <t>Messwert H 1 [</t>
    </r>
    <r>
      <rPr>
        <i/>
        <sz val="10"/>
        <color indexed="8"/>
        <rFont val="Calibri"/>
        <family val="2"/>
        <scheme val="minor"/>
      </rPr>
      <t>HR</t>
    </r>
    <r>
      <rPr>
        <sz val="10"/>
        <color indexed="8"/>
        <rFont val="Calibri"/>
        <family val="2"/>
        <scheme val="minor"/>
      </rPr>
      <t>]</t>
    </r>
  </si>
  <si>
    <r>
      <t>Messwert H 2 [</t>
    </r>
    <r>
      <rPr>
        <i/>
        <sz val="10"/>
        <color indexed="8"/>
        <rFont val="Calibri"/>
        <family val="2"/>
        <scheme val="minor"/>
      </rPr>
      <t>HR</t>
    </r>
    <r>
      <rPr>
        <sz val="10"/>
        <color indexed="8"/>
        <rFont val="Calibri"/>
        <family val="2"/>
        <scheme val="minor"/>
      </rPr>
      <t>]</t>
    </r>
  </si>
  <si>
    <r>
      <t>Messwert H 3 [</t>
    </r>
    <r>
      <rPr>
        <i/>
        <sz val="10"/>
        <color indexed="8"/>
        <rFont val="Calibri"/>
        <family val="2"/>
        <scheme val="minor"/>
      </rPr>
      <t>HR</t>
    </r>
    <r>
      <rPr>
        <sz val="10"/>
        <color indexed="8"/>
        <rFont val="Calibri"/>
        <family val="2"/>
        <scheme val="minor"/>
      </rPr>
      <t>]</t>
    </r>
  </si>
  <si>
    <r>
      <t>Messwert H 4 [</t>
    </r>
    <r>
      <rPr>
        <i/>
        <sz val="10"/>
        <color indexed="8"/>
        <rFont val="Calibri"/>
        <family val="2"/>
        <scheme val="minor"/>
      </rPr>
      <t>HR</t>
    </r>
    <r>
      <rPr>
        <sz val="10"/>
        <color indexed="8"/>
        <rFont val="Calibri"/>
        <family val="2"/>
        <scheme val="minor"/>
      </rPr>
      <t>]</t>
    </r>
  </si>
  <si>
    <r>
      <t>Messwert H 5 [</t>
    </r>
    <r>
      <rPr>
        <i/>
        <sz val="10"/>
        <color indexed="8"/>
        <rFont val="Calibri"/>
        <family val="2"/>
        <scheme val="minor"/>
      </rPr>
      <t>HR</t>
    </r>
    <r>
      <rPr>
        <sz val="10"/>
        <color indexed="8"/>
        <rFont val="Calibri"/>
        <family val="2"/>
        <scheme val="minor"/>
      </rPr>
      <t>]</t>
    </r>
  </si>
  <si>
    <r>
      <t>Härte Mittelwert [</t>
    </r>
    <r>
      <rPr>
        <i/>
        <sz val="10"/>
        <color indexed="8"/>
        <rFont val="Calibri"/>
        <family val="2"/>
        <scheme val="minor"/>
      </rPr>
      <t>HR</t>
    </r>
    <r>
      <rPr>
        <sz val="10"/>
        <color indexed="8"/>
        <rFont val="Calibri"/>
        <family val="2"/>
        <scheme val="minor"/>
      </rPr>
      <t>]</t>
    </r>
  </si>
  <si>
    <r>
      <t>Anzeigeabweichung [</t>
    </r>
    <r>
      <rPr>
        <i/>
        <sz val="10"/>
        <color indexed="8"/>
        <rFont val="Calibri"/>
        <family val="2"/>
        <scheme val="minor"/>
      </rPr>
      <t>HR</t>
    </r>
    <r>
      <rPr>
        <sz val="10"/>
        <color indexed="8"/>
        <rFont val="Calibri"/>
        <family val="2"/>
        <scheme val="minor"/>
      </rPr>
      <t>]</t>
    </r>
  </si>
  <si>
    <r>
      <t>Wiederholpräzision
 [</t>
    </r>
    <r>
      <rPr>
        <i/>
        <sz val="10"/>
        <color indexed="8"/>
        <rFont val="Calibri"/>
        <family val="2"/>
        <scheme val="minor"/>
      </rPr>
      <t>HR</t>
    </r>
    <r>
      <rPr>
        <sz val="10"/>
        <color indexed="8"/>
        <rFont val="Calibri"/>
        <family val="2"/>
        <scheme val="minor"/>
      </rPr>
      <t>]</t>
    </r>
  </si>
  <si>
    <t>Müller</t>
  </si>
  <si>
    <t>[HR]</t>
  </si>
  <si>
    <t xml:space="preserve">Prüfer </t>
  </si>
  <si>
    <t xml:space="preserve">Datum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</si>
</sst>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32">
    <font>
      <sz val="11"/>
      <color indexed="8"/>
      <name val="Arial1"/>
    </font>
    <font>
      <sz val="10"/>
      <color indexed="8"/>
      <name val="Arial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i/>
      <vertAlign val="subscript"/>
      <sz val="10"/>
      <color indexed="8"/>
      <name val="Arial"/>
      <family val="2"/>
    </font>
    <font>
      <i/>
      <sz val="8"/>
      <color indexed="8"/>
      <name val="Arial"/>
      <family val="2"/>
    </font>
    <font>
      <i/>
      <vertAlign val="subscript"/>
      <sz val="8"/>
      <color indexed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i/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sz val="9"/>
      <color indexed="8"/>
      <name val="Calibri"/>
      <family val="2"/>
    </font>
    <font>
      <i/>
      <sz val="9"/>
      <color indexed="8"/>
      <name val="Arial"/>
      <family val="2"/>
    </font>
    <font>
      <i/>
      <vertAlign val="subscript"/>
      <sz val="9"/>
      <color indexed="8"/>
      <name val="Arial"/>
      <family val="2"/>
    </font>
    <font>
      <vertAlign val="subscript"/>
      <sz val="9"/>
      <color indexed="8"/>
      <name val="Arial"/>
      <family val="2"/>
    </font>
    <font>
      <i/>
      <sz val="11"/>
      <color indexed="8"/>
      <name val="Arial1"/>
    </font>
    <font>
      <i/>
      <sz val="11"/>
      <color indexed="8"/>
      <name val="Calibri"/>
      <family val="2"/>
    </font>
    <font>
      <sz val="10"/>
      <color indexed="8"/>
      <name val="Arial1"/>
    </font>
    <font>
      <sz val="11"/>
      <color indexed="8"/>
      <name val="Arial1"/>
    </font>
    <font>
      <b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vertAlign val="subscript"/>
      <sz val="10"/>
      <color indexed="8"/>
      <name val="Calibri"/>
      <family val="2"/>
      <scheme val="minor"/>
    </font>
    <font>
      <i/>
      <vertAlign val="subscript"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6795556505021"/>
        <b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5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0"/>
        <bgColor indexed="9"/>
      </patternFill>
    </fill>
  </fills>
  <borders count="4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2" fontId="21" fillId="2" borderId="0" applyBorder="0" applyProtection="0"/>
    <xf numFmtId="2" fontId="21" fillId="3" borderId="0" applyBorder="0" applyProtection="0"/>
    <xf numFmtId="0" fontId="20" fillId="0" borderId="0" applyBorder="0" applyProtection="0"/>
  </cellStyleXfs>
  <cellXfs count="328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5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2" xfId="0" applyFont="1" applyBorder="1"/>
    <xf numFmtId="14" fontId="1" fillId="0" borderId="3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4" xfId="0" applyFont="1" applyBorder="1" applyAlignment="1">
      <alignment horizontal="left"/>
    </xf>
    <xf numFmtId="166" fontId="1" fillId="4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2" fontId="1" fillId="4" borderId="0" xfId="0" applyNumberFormat="1" applyFont="1" applyFill="1" applyAlignment="1">
      <alignment horizontal="center"/>
    </xf>
    <xf numFmtId="166" fontId="1" fillId="4" borderId="0" xfId="0" applyNumberFormat="1" applyFont="1" applyFill="1" applyAlignment="1">
      <alignment horizontal="center"/>
    </xf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6" fontId="1" fillId="4" borderId="0" xfId="0" applyNumberFormat="1" applyFont="1" applyFill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3" xfId="0" applyBorder="1"/>
    <xf numFmtId="0" fontId="0" fillId="0" borderId="11" xfId="0" applyBorder="1"/>
    <xf numFmtId="0" fontId="4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164" fontId="4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0" fillId="0" borderId="0" xfId="0" applyProtection="1">
      <protection locked="0"/>
    </xf>
    <xf numFmtId="0" fontId="23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15" fontId="23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2" fontId="27" fillId="0" borderId="0" xfId="0" applyNumberFormat="1" applyFont="1" applyAlignment="1">
      <alignment horizontal="center"/>
    </xf>
    <xf numFmtId="0" fontId="25" fillId="0" borderId="0" xfId="0" applyFont="1"/>
    <xf numFmtId="0" fontId="23" fillId="0" borderId="0" xfId="0" applyFont="1"/>
    <xf numFmtId="0" fontId="27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2" fontId="23" fillId="0" borderId="0" xfId="0" applyNumberFormat="1" applyFont="1" applyAlignment="1">
      <alignment horizontal="left"/>
    </xf>
    <xf numFmtId="166" fontId="23" fillId="11" borderId="15" xfId="0" applyNumberFormat="1" applyFont="1" applyFill="1" applyBorder="1" applyAlignment="1">
      <alignment horizontal="center" vertical="center" textRotation="90" wrapText="1"/>
    </xf>
    <xf numFmtId="166" fontId="23" fillId="11" borderId="25" xfId="0" applyNumberFormat="1" applyFont="1" applyFill="1" applyBorder="1" applyAlignment="1">
      <alignment horizontal="center" vertical="center" textRotation="90" wrapText="1"/>
    </xf>
    <xf numFmtId="0" fontId="25" fillId="6" borderId="15" xfId="0" applyFont="1" applyFill="1" applyBorder="1" applyAlignment="1">
      <alignment horizontal="center" vertical="center"/>
    </xf>
    <xf numFmtId="1" fontId="23" fillId="8" borderId="27" xfId="0" applyNumberFormat="1" applyFont="1" applyFill="1" applyBorder="1" applyAlignment="1">
      <alignment horizontal="center" vertical="center"/>
    </xf>
    <xf numFmtId="49" fontId="25" fillId="0" borderId="27" xfId="0" applyNumberFormat="1" applyFont="1" applyBorder="1" applyProtection="1">
      <protection locked="0"/>
    </xf>
    <xf numFmtId="49" fontId="23" fillId="8" borderId="26" xfId="0" applyNumberFormat="1" applyFont="1" applyFill="1" applyBorder="1" applyAlignment="1" applyProtection="1">
      <alignment horizontal="center" vertical="center" wrapText="1"/>
      <protection locked="0"/>
    </xf>
    <xf numFmtId="49" fontId="23" fillId="7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8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8" borderId="28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6" xfId="0" applyNumberFormat="1" applyFont="1" applyBorder="1" applyAlignment="1" applyProtection="1">
      <alignment horizontal="center"/>
      <protection locked="0"/>
    </xf>
    <xf numFmtId="49" fontId="23" fillId="0" borderId="27" xfId="0" applyNumberFormat="1" applyFont="1" applyBorder="1" applyProtection="1">
      <protection locked="0"/>
    </xf>
    <xf numFmtId="49" fontId="23" fillId="0" borderId="28" xfId="0" applyNumberFormat="1" applyFont="1" applyBorder="1" applyProtection="1">
      <protection locked="0"/>
    </xf>
    <xf numFmtId="15" fontId="28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4" fontId="23" fillId="9" borderId="15" xfId="0" applyNumberFormat="1" applyFont="1" applyFill="1" applyBorder="1" applyAlignment="1" applyProtection="1">
      <alignment horizontal="center" vertical="center"/>
      <protection locked="0"/>
    </xf>
    <xf numFmtId="165" fontId="23" fillId="11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5" fillId="11" borderId="0" xfId="0" applyFont="1" applyFill="1" applyAlignment="1">
      <alignment horizontal="center" vertical="center"/>
    </xf>
    <xf numFmtId="2" fontId="23" fillId="0" borderId="0" xfId="0" applyNumberFormat="1" applyFont="1" applyAlignment="1">
      <alignment horizontal="left" vertical="center"/>
    </xf>
    <xf numFmtId="0" fontId="23" fillId="11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6" borderId="15" xfId="0" applyFont="1" applyFill="1" applyBorder="1" applyAlignment="1">
      <alignment horizontal="center" vertical="center"/>
    </xf>
    <xf numFmtId="1" fontId="23" fillId="12" borderId="27" xfId="0" applyNumberFormat="1" applyFont="1" applyFill="1" applyBorder="1" applyAlignment="1">
      <alignment horizontal="center" vertical="center"/>
    </xf>
    <xf numFmtId="0" fontId="23" fillId="0" borderId="26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Protection="1">
      <protection locked="0"/>
    </xf>
    <xf numFmtId="0" fontId="23" fillId="0" borderId="28" xfId="0" applyFont="1" applyBorder="1" applyProtection="1">
      <protection locked="0"/>
    </xf>
    <xf numFmtId="1" fontId="23" fillId="9" borderId="15" xfId="0" applyNumberFormat="1" applyFont="1" applyFill="1" applyBorder="1" applyAlignment="1" applyProtection="1">
      <alignment horizontal="center" vertical="center"/>
      <protection locked="0"/>
    </xf>
    <xf numFmtId="166" fontId="23" fillId="11" borderId="0" xfId="0" applyNumberFormat="1" applyFont="1" applyFill="1" applyAlignment="1">
      <alignment horizontal="center" vertical="center"/>
    </xf>
    <xf numFmtId="1" fontId="23" fillId="11" borderId="0" xfId="0" applyNumberFormat="1" applyFont="1" applyFill="1" applyAlignment="1">
      <alignment horizontal="center" vertical="center"/>
    </xf>
    <xf numFmtId="1" fontId="23" fillId="12" borderId="27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 applyProtection="1">
      <alignment horizontal="left" wrapText="1"/>
      <protection locked="0"/>
    </xf>
    <xf numFmtId="0" fontId="23" fillId="0" borderId="0" xfId="0" applyFont="1" applyAlignment="1" applyProtection="1">
      <alignment horizontal="left"/>
      <protection hidden="1"/>
    </xf>
    <xf numFmtId="14" fontId="23" fillId="0" borderId="0" xfId="0" applyNumberFormat="1" applyFont="1" applyAlignment="1" applyProtection="1">
      <alignment horizontal="left"/>
      <protection hidden="1"/>
    </xf>
    <xf numFmtId="15" fontId="28" fillId="0" borderId="0" xfId="0" applyNumberFormat="1" applyFont="1" applyAlignment="1" applyProtection="1">
      <alignment horizontal="left"/>
      <protection hidden="1"/>
    </xf>
    <xf numFmtId="0" fontId="26" fillId="0" borderId="0" xfId="0" applyFont="1" applyAlignment="1" applyProtection="1">
      <alignment horizontal="left"/>
      <protection hidden="1"/>
    </xf>
    <xf numFmtId="2" fontId="23" fillId="0" borderId="0" xfId="0" applyNumberFormat="1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28" fillId="0" borderId="0" xfId="0" applyFont="1" applyAlignment="1" applyProtection="1">
      <alignment horizontal="left"/>
      <protection hidden="1"/>
    </xf>
    <xf numFmtId="49" fontId="23" fillId="0" borderId="26" xfId="0" applyNumberFormat="1" applyFont="1" applyBorder="1" applyAlignment="1" applyProtection="1">
      <alignment horizontal="center" vertical="center"/>
      <protection locked="0"/>
    </xf>
    <xf numFmtId="0" fontId="23" fillId="12" borderId="27" xfId="3" applyFont="1" applyFill="1" applyBorder="1" applyAlignment="1" applyProtection="1">
      <alignment horizontal="center" vertical="center" wrapText="1"/>
    </xf>
    <xf numFmtId="0" fontId="1" fillId="0" borderId="0" xfId="0" applyFont="1" applyProtection="1"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2" fillId="0" borderId="0" xfId="0" applyFont="1" applyProtection="1">
      <protection locked="0" hidden="1"/>
    </xf>
    <xf numFmtId="0" fontId="2" fillId="0" borderId="1" xfId="0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center" wrapText="1"/>
      <protection locked="0" hidden="1"/>
    </xf>
    <xf numFmtId="0" fontId="6" fillId="0" borderId="7" xfId="0" applyFont="1" applyBorder="1" applyAlignment="1" applyProtection="1">
      <alignment horizontal="center"/>
      <protection locked="0" hidden="1"/>
    </xf>
    <xf numFmtId="0" fontId="2" fillId="0" borderId="12" xfId="0" applyFont="1" applyBorder="1" applyAlignment="1" applyProtection="1">
      <alignment horizontal="center" vertical="center"/>
      <protection locked="0" hidden="1"/>
    </xf>
    <xf numFmtId="0" fontId="8" fillId="0" borderId="12" xfId="0" applyFont="1" applyBorder="1" applyAlignment="1" applyProtection="1">
      <alignment horizontal="center" vertical="center"/>
      <protection locked="0" hidden="1"/>
    </xf>
    <xf numFmtId="164" fontId="2" fillId="0" borderId="12" xfId="0" applyNumberFormat="1" applyFont="1" applyBorder="1" applyAlignment="1" applyProtection="1">
      <alignment horizontal="center" vertical="center"/>
      <protection locked="0" hidden="1"/>
    </xf>
    <xf numFmtId="0" fontId="2" fillId="0" borderId="9" xfId="0" applyFont="1" applyBorder="1" applyAlignment="1" applyProtection="1">
      <alignment horizontal="center" vertical="center"/>
      <protection locked="0" hidden="1"/>
    </xf>
    <xf numFmtId="14" fontId="1" fillId="0" borderId="0" xfId="0" applyNumberFormat="1" applyFont="1" applyAlignment="1" applyProtection="1">
      <alignment horizontal="left"/>
      <protection locked="0" hidden="1"/>
    </xf>
    <xf numFmtId="15" fontId="5" fillId="0" borderId="0" xfId="0" applyNumberFormat="1" applyFont="1" applyAlignment="1" applyProtection="1">
      <alignment horizontal="left"/>
      <protection locked="0" hidden="1"/>
    </xf>
    <xf numFmtId="0" fontId="0" fillId="0" borderId="0" xfId="0" applyProtection="1">
      <protection locked="0" hidden="1"/>
    </xf>
    <xf numFmtId="0" fontId="10" fillId="0" borderId="12" xfId="0" applyFont="1" applyBorder="1" applyAlignment="1" applyProtection="1">
      <alignment horizontal="center" vertical="center"/>
      <protection locked="0" hidden="1"/>
    </xf>
    <xf numFmtId="166" fontId="1" fillId="0" borderId="5" xfId="0" applyNumberFormat="1" applyFont="1" applyBorder="1" applyAlignment="1" applyProtection="1">
      <alignment horizontal="left"/>
      <protection locked="0" hidden="1"/>
    </xf>
    <xf numFmtId="166" fontId="1" fillId="0" borderId="1" xfId="0" applyNumberFormat="1" applyFont="1" applyBorder="1" applyAlignment="1" applyProtection="1">
      <alignment horizontal="center"/>
      <protection locked="0" hidden="1"/>
    </xf>
    <xf numFmtId="164" fontId="1" fillId="0" borderId="5" xfId="0" applyNumberFormat="1" applyFont="1" applyBorder="1" applyAlignment="1" applyProtection="1">
      <alignment horizontal="center"/>
      <protection locked="0" hidden="1"/>
    </xf>
    <xf numFmtId="164" fontId="1" fillId="0" borderId="7" xfId="0" applyNumberFormat="1" applyFont="1" applyBorder="1" applyAlignment="1" applyProtection="1">
      <alignment horizontal="center"/>
      <protection locked="0" hidden="1"/>
    </xf>
    <xf numFmtId="0" fontId="2" fillId="0" borderId="13" xfId="0" applyFont="1" applyBorder="1" applyAlignment="1" applyProtection="1">
      <alignment horizontal="center" vertical="center"/>
      <protection locked="0" hidden="1"/>
    </xf>
    <xf numFmtId="0" fontId="8" fillId="0" borderId="13" xfId="0" applyFont="1" applyBorder="1" applyAlignment="1" applyProtection="1">
      <alignment horizontal="center" vertical="center"/>
      <protection locked="0" hidden="1"/>
    </xf>
    <xf numFmtId="164" fontId="2" fillId="0" borderId="13" xfId="0" applyNumberFormat="1" applyFont="1" applyBorder="1" applyAlignment="1" applyProtection="1">
      <alignment horizontal="center" vertical="center"/>
      <protection locked="0" hidden="1"/>
    </xf>
    <xf numFmtId="0" fontId="2" fillId="0" borderId="11" xfId="0" applyFont="1" applyBorder="1" applyAlignment="1" applyProtection="1">
      <alignment horizontal="center" vertical="center"/>
      <protection locked="0" hidden="1"/>
    </xf>
    <xf numFmtId="166" fontId="1" fillId="5" borderId="5" xfId="0" applyNumberFormat="1" applyFont="1" applyFill="1" applyBorder="1" applyAlignment="1" applyProtection="1">
      <alignment horizontal="left"/>
      <protection locked="0" hidden="1"/>
    </xf>
    <xf numFmtId="166" fontId="1" fillId="5" borderId="1" xfId="0" applyNumberFormat="1" applyFont="1" applyFill="1" applyBorder="1" applyAlignment="1" applyProtection="1">
      <alignment horizontal="center"/>
      <protection locked="0" hidden="1"/>
    </xf>
    <xf numFmtId="164" fontId="1" fillId="5" borderId="1" xfId="0" applyNumberFormat="1" applyFont="1" applyFill="1" applyBorder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164" fontId="1" fillId="0" borderId="1" xfId="0" applyNumberFormat="1" applyFon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/>
      <protection locked="0" hidden="1"/>
    </xf>
    <xf numFmtId="164" fontId="1" fillId="0" borderId="12" xfId="0" applyNumberFormat="1" applyFont="1" applyBorder="1" applyAlignment="1" applyProtection="1">
      <alignment horizontal="center" vertical="center"/>
      <protection locked="0" hidden="1"/>
    </xf>
    <xf numFmtId="0" fontId="11" fillId="0" borderId="12" xfId="0" applyFont="1" applyBorder="1" applyAlignment="1" applyProtection="1">
      <alignment horizontal="center" vertical="center" wrapText="1"/>
      <protection locked="0" hidden="1"/>
    </xf>
    <xf numFmtId="0" fontId="11" fillId="0" borderId="12" xfId="0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/>
      <protection locked="0" hidden="1"/>
    </xf>
    <xf numFmtId="0" fontId="11" fillId="0" borderId="13" xfId="0" applyFont="1" applyBorder="1" applyAlignment="1" applyProtection="1">
      <alignment horizontal="center" vertical="center"/>
      <protection locked="0" hidden="1"/>
    </xf>
    <xf numFmtId="164" fontId="1" fillId="0" borderId="13" xfId="0" applyNumberFormat="1" applyFont="1" applyBorder="1" applyAlignment="1" applyProtection="1">
      <alignment horizontal="center" vertical="center"/>
      <protection locked="0" hidden="1"/>
    </xf>
    <xf numFmtId="166" fontId="1" fillId="4" borderId="0" xfId="0" applyNumberFormat="1" applyFont="1" applyFill="1" applyAlignment="1" applyProtection="1">
      <alignment horizontal="left" wrapText="1"/>
      <protection locked="0" hidden="1"/>
    </xf>
    <xf numFmtId="2" fontId="1" fillId="5" borderId="1" xfId="0" applyNumberFormat="1" applyFont="1" applyFill="1" applyBorder="1" applyAlignment="1" applyProtection="1">
      <alignment horizontal="center"/>
      <protection locked="0" hidden="1"/>
    </xf>
    <xf numFmtId="166" fontId="1" fillId="4" borderId="0" xfId="0" applyNumberFormat="1" applyFont="1" applyFill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 wrapText="1"/>
      <protection locked="0" hidden="1"/>
    </xf>
    <xf numFmtId="166" fontId="1" fillId="5" borderId="5" xfId="0" applyNumberFormat="1" applyFont="1" applyFill="1" applyBorder="1" applyAlignment="1" applyProtection="1">
      <alignment horizontal="left" wrapText="1"/>
      <protection locked="0" hidden="1"/>
    </xf>
    <xf numFmtId="166" fontId="1" fillId="5" borderId="1" xfId="0" applyNumberFormat="1" applyFont="1" applyFill="1" applyBorder="1" applyAlignment="1" applyProtection="1">
      <alignment horizontal="center" wrapText="1"/>
      <protection locked="0" hidden="1"/>
    </xf>
    <xf numFmtId="2" fontId="1" fillId="5" borderId="1" xfId="0" applyNumberFormat="1" applyFont="1" applyFill="1" applyBorder="1" applyAlignment="1" applyProtection="1">
      <alignment horizontal="center" wrapText="1"/>
      <protection locked="0" hidden="1"/>
    </xf>
    <xf numFmtId="165" fontId="23" fillId="9" borderId="26" xfId="0" applyNumberFormat="1" applyFont="1" applyFill="1" applyBorder="1" applyAlignment="1" applyProtection="1">
      <alignment horizontal="center" vertical="center"/>
      <protection locked="0"/>
    </xf>
    <xf numFmtId="14" fontId="23" fillId="9" borderId="26" xfId="0" applyNumberFormat="1" applyFont="1" applyFill="1" applyBorder="1" applyAlignment="1" applyProtection="1">
      <alignment horizontal="center" vertical="center"/>
      <protection locked="0"/>
    </xf>
    <xf numFmtId="165" fontId="23" fillId="10" borderId="27" xfId="0" applyNumberFormat="1" applyFont="1" applyFill="1" applyBorder="1" applyAlignment="1" applyProtection="1">
      <alignment horizontal="center" vertical="center"/>
      <protection locked="0"/>
    </xf>
    <xf numFmtId="14" fontId="23" fillId="10" borderId="27" xfId="0" applyNumberFormat="1" applyFont="1" applyFill="1" applyBorder="1" applyAlignment="1" applyProtection="1">
      <alignment horizontal="center" vertical="center"/>
      <protection locked="0"/>
    </xf>
    <xf numFmtId="165" fontId="23" fillId="9" borderId="27" xfId="0" applyNumberFormat="1" applyFont="1" applyFill="1" applyBorder="1" applyAlignment="1" applyProtection="1">
      <alignment horizontal="center" vertical="center"/>
      <protection locked="0"/>
    </xf>
    <xf numFmtId="14" fontId="23" fillId="9" borderId="27" xfId="0" applyNumberFormat="1" applyFont="1" applyFill="1" applyBorder="1" applyAlignment="1" applyProtection="1">
      <alignment horizontal="center" vertical="center"/>
      <protection locked="0"/>
    </xf>
    <xf numFmtId="165" fontId="23" fillId="9" borderId="28" xfId="0" applyNumberFormat="1" applyFont="1" applyFill="1" applyBorder="1" applyAlignment="1" applyProtection="1">
      <alignment horizontal="center" vertical="center"/>
      <protection locked="0"/>
    </xf>
    <xf numFmtId="14" fontId="23" fillId="9" borderId="28" xfId="0" applyNumberFormat="1" applyFont="1" applyFill="1" applyBorder="1" applyAlignment="1" applyProtection="1">
      <alignment horizontal="center" vertical="center"/>
      <protection locked="0"/>
    </xf>
    <xf numFmtId="1" fontId="23" fillId="9" borderId="26" xfId="0" applyNumberFormat="1" applyFont="1" applyFill="1" applyBorder="1" applyAlignment="1" applyProtection="1">
      <alignment horizontal="center" vertical="center"/>
      <protection locked="0"/>
    </xf>
    <xf numFmtId="1" fontId="23" fillId="10" borderId="27" xfId="0" applyNumberFormat="1" applyFont="1" applyFill="1" applyBorder="1" applyAlignment="1" applyProtection="1">
      <alignment horizontal="center" vertical="center"/>
      <protection locked="0"/>
    </xf>
    <xf numFmtId="1" fontId="23" fillId="9" borderId="27" xfId="0" applyNumberFormat="1" applyFont="1" applyFill="1" applyBorder="1" applyAlignment="1" applyProtection="1">
      <alignment horizontal="center" vertical="center"/>
      <protection locked="0"/>
    </xf>
    <xf numFmtId="1" fontId="23" fillId="9" borderId="28" xfId="0" applyNumberFormat="1" applyFont="1" applyFill="1" applyBorder="1" applyAlignment="1" applyProtection="1">
      <alignment horizontal="center" vertical="center"/>
      <protection locked="0"/>
    </xf>
    <xf numFmtId="164" fontId="23" fillId="12" borderId="27" xfId="0" applyNumberFormat="1" applyFont="1" applyFill="1" applyBorder="1" applyAlignment="1">
      <alignment horizontal="center" vertical="center"/>
    </xf>
    <xf numFmtId="166" fontId="23" fillId="12" borderId="27" xfId="0" applyNumberFormat="1" applyFont="1" applyFill="1" applyBorder="1" applyAlignment="1">
      <alignment horizontal="center" vertical="center"/>
    </xf>
    <xf numFmtId="1" fontId="23" fillId="8" borderId="26" xfId="0" applyNumberFormat="1" applyFont="1" applyFill="1" applyBorder="1" applyAlignment="1">
      <alignment horizontal="center" vertical="center"/>
    </xf>
    <xf numFmtId="164" fontId="23" fillId="12" borderId="26" xfId="0" applyNumberFormat="1" applyFont="1" applyFill="1" applyBorder="1" applyAlignment="1">
      <alignment horizontal="center" vertical="center"/>
    </xf>
    <xf numFmtId="166" fontId="23" fillId="12" borderId="26" xfId="0" applyNumberFormat="1" applyFont="1" applyFill="1" applyBorder="1" applyAlignment="1">
      <alignment horizontal="center" vertical="center"/>
    </xf>
    <xf numFmtId="166" fontId="23" fillId="13" borderId="27" xfId="0" applyNumberFormat="1" applyFont="1" applyFill="1" applyBorder="1" applyAlignment="1">
      <alignment horizontal="center" vertical="center"/>
    </xf>
    <xf numFmtId="1" fontId="24" fillId="14" borderId="27" xfId="0" applyNumberFormat="1" applyFont="1" applyFill="1" applyBorder="1" applyAlignment="1">
      <alignment horizontal="center" vertical="center"/>
    </xf>
    <xf numFmtId="165" fontId="23" fillId="15" borderId="27" xfId="0" applyNumberFormat="1" applyFont="1" applyFill="1" applyBorder="1" applyAlignment="1" applyProtection="1">
      <alignment horizontal="center" vertical="center"/>
      <protection locked="0"/>
    </xf>
    <xf numFmtId="14" fontId="23" fillId="15" borderId="27" xfId="0" applyNumberFormat="1" applyFont="1" applyFill="1" applyBorder="1" applyAlignment="1" applyProtection="1">
      <alignment horizontal="center" vertical="center"/>
      <protection locked="0"/>
    </xf>
    <xf numFmtId="1" fontId="23" fillId="14" borderId="27" xfId="0" applyNumberFormat="1" applyFont="1" applyFill="1" applyBorder="1" applyAlignment="1">
      <alignment horizontal="center" vertical="center"/>
    </xf>
    <xf numFmtId="1" fontId="23" fillId="15" borderId="27" xfId="0" applyNumberFormat="1" applyFont="1" applyFill="1" applyBorder="1" applyAlignment="1" applyProtection="1">
      <alignment horizontal="center" vertical="center"/>
      <protection locked="0"/>
    </xf>
    <xf numFmtId="164" fontId="23" fillId="13" borderId="27" xfId="0" applyNumberFormat="1" applyFont="1" applyFill="1" applyBorder="1" applyAlignment="1">
      <alignment horizontal="center" vertical="center"/>
    </xf>
    <xf numFmtId="1" fontId="23" fillId="8" borderId="28" xfId="0" applyNumberFormat="1" applyFont="1" applyFill="1" applyBorder="1" applyAlignment="1">
      <alignment horizontal="center" vertical="center"/>
    </xf>
    <xf numFmtId="164" fontId="23" fillId="12" borderId="28" xfId="0" applyNumberFormat="1" applyFont="1" applyFill="1" applyBorder="1" applyAlignment="1">
      <alignment horizontal="center" vertical="center"/>
    </xf>
    <xf numFmtId="166" fontId="23" fillId="12" borderId="28" xfId="0" applyNumberFormat="1" applyFont="1" applyFill="1" applyBorder="1" applyAlignment="1">
      <alignment horizontal="center" vertical="center"/>
    </xf>
    <xf numFmtId="1" fontId="24" fillId="7" borderId="27" xfId="0" applyNumberFormat="1" applyFont="1" applyFill="1" applyBorder="1" applyAlignment="1">
      <alignment horizontal="center" vertical="center"/>
    </xf>
    <xf numFmtId="1" fontId="23" fillId="7" borderId="27" xfId="0" applyNumberFormat="1" applyFont="1" applyFill="1" applyBorder="1" applyAlignment="1">
      <alignment horizontal="center" vertical="center"/>
    </xf>
    <xf numFmtId="164" fontId="23" fillId="16" borderId="27" xfId="0" applyNumberFormat="1" applyFont="1" applyFill="1" applyBorder="1" applyAlignment="1">
      <alignment horizontal="center" vertical="center"/>
    </xf>
    <xf numFmtId="166" fontId="23" fillId="16" borderId="27" xfId="0" applyNumberFormat="1" applyFont="1" applyFill="1" applyBorder="1" applyAlignment="1">
      <alignment horizontal="center" vertical="center"/>
    </xf>
    <xf numFmtId="1" fontId="23" fillId="16" borderId="27" xfId="0" applyNumberFormat="1" applyFont="1" applyFill="1" applyBorder="1" applyAlignment="1">
      <alignment horizontal="center" vertical="center" wrapText="1"/>
    </xf>
    <xf numFmtId="0" fontId="23" fillId="8" borderId="26" xfId="0" applyFont="1" applyFill="1" applyBorder="1" applyAlignment="1" applyProtection="1">
      <alignment horizontal="center" vertical="center" wrapText="1"/>
      <protection locked="0"/>
    </xf>
    <xf numFmtId="0" fontId="23" fillId="7" borderId="27" xfId="0" applyFont="1" applyFill="1" applyBorder="1" applyAlignment="1" applyProtection="1">
      <alignment horizontal="left" wrapText="1"/>
      <protection locked="0"/>
    </xf>
    <xf numFmtId="0" fontId="23" fillId="8" borderId="27" xfId="0" applyFont="1" applyFill="1" applyBorder="1" applyAlignment="1" applyProtection="1">
      <alignment horizontal="center" vertical="center" wrapText="1"/>
      <protection locked="0"/>
    </xf>
    <xf numFmtId="49" fontId="23" fillId="9" borderId="26" xfId="0" applyNumberFormat="1" applyFont="1" applyFill="1" applyBorder="1" applyAlignment="1" applyProtection="1">
      <alignment horizontal="center" vertical="center"/>
      <protection locked="0"/>
    </xf>
    <xf numFmtId="49" fontId="23" fillId="10" borderId="27" xfId="0" applyNumberFormat="1" applyFont="1" applyFill="1" applyBorder="1" applyAlignment="1" applyProtection="1">
      <alignment horizontal="center" vertical="center" wrapText="1"/>
      <protection locked="0"/>
    </xf>
    <xf numFmtId="14" fontId="23" fillId="10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9" borderId="27" xfId="0" applyNumberFormat="1" applyFont="1" applyFill="1" applyBorder="1" applyAlignment="1" applyProtection="1">
      <alignment horizontal="center" vertical="center" wrapText="1"/>
      <protection locked="0"/>
    </xf>
    <xf numFmtId="14" fontId="23" fillId="9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9" borderId="27" xfId="0" applyNumberFormat="1" applyFont="1" applyFill="1" applyBorder="1" applyAlignment="1" applyProtection="1">
      <alignment horizontal="center" vertical="center"/>
      <protection locked="0"/>
    </xf>
    <xf numFmtId="1" fontId="23" fillId="12" borderId="26" xfId="0" applyNumberFormat="1" applyFont="1" applyFill="1" applyBorder="1" applyAlignment="1">
      <alignment horizontal="center" vertical="center"/>
    </xf>
    <xf numFmtId="2" fontId="23" fillId="12" borderId="16" xfId="0" applyNumberFormat="1" applyFont="1" applyFill="1" applyBorder="1" applyAlignment="1">
      <alignment horizontal="center" vertical="center"/>
    </xf>
    <xf numFmtId="1" fontId="23" fillId="10" borderId="27" xfId="0" applyNumberFormat="1" applyFont="1" applyFill="1" applyBorder="1" applyAlignment="1" applyProtection="1">
      <alignment horizontal="center" vertical="center" wrapText="1"/>
      <protection locked="0"/>
    </xf>
    <xf numFmtId="166" fontId="23" fillId="16" borderId="19" xfId="0" applyNumberFormat="1" applyFont="1" applyFill="1" applyBorder="1" applyAlignment="1">
      <alignment horizontal="center" vertical="center" wrapText="1"/>
    </xf>
    <xf numFmtId="1" fontId="23" fillId="9" borderId="27" xfId="0" applyNumberFormat="1" applyFont="1" applyFill="1" applyBorder="1" applyAlignment="1" applyProtection="1">
      <alignment horizontal="center" vertical="center" wrapText="1"/>
      <protection locked="0"/>
    </xf>
    <xf numFmtId="166" fontId="23" fillId="12" borderId="19" xfId="0" applyNumberFormat="1" applyFont="1" applyFill="1" applyBorder="1" applyAlignment="1">
      <alignment horizontal="center" vertical="center" wrapText="1"/>
    </xf>
    <xf numFmtId="2" fontId="23" fillId="12" borderId="19" xfId="0" applyNumberFormat="1" applyFont="1" applyFill="1" applyBorder="1" applyAlignment="1">
      <alignment horizontal="center" vertical="center"/>
    </xf>
    <xf numFmtId="164" fontId="23" fillId="11" borderId="0" xfId="0" applyNumberFormat="1" applyFont="1" applyFill="1" applyAlignment="1">
      <alignment horizontal="center" vertical="center"/>
    </xf>
    <xf numFmtId="165" fontId="23" fillId="9" borderId="15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164" fontId="23" fillId="4" borderId="29" xfId="0" applyNumberFormat="1" applyFont="1" applyFill="1" applyBorder="1" applyAlignment="1">
      <alignment horizontal="center" vertical="center"/>
    </xf>
    <xf numFmtId="164" fontId="23" fillId="4" borderId="30" xfId="0" applyNumberFormat="1" applyFont="1" applyFill="1" applyBorder="1" applyAlignment="1">
      <alignment horizontal="center" vertical="center" wrapText="1"/>
    </xf>
    <xf numFmtId="164" fontId="23" fillId="4" borderId="30" xfId="0" applyNumberFormat="1" applyFont="1" applyFill="1" applyBorder="1" applyAlignment="1">
      <alignment horizontal="center" vertical="center"/>
    </xf>
    <xf numFmtId="164" fontId="23" fillId="4" borderId="31" xfId="0" applyNumberFormat="1" applyFont="1" applyFill="1" applyBorder="1" applyAlignment="1">
      <alignment horizontal="center" vertical="center"/>
    </xf>
    <xf numFmtId="164" fontId="23" fillId="17" borderId="15" xfId="0" applyNumberFormat="1" applyFont="1" applyFill="1" applyBorder="1" applyAlignment="1">
      <alignment horizontal="center" vertical="center"/>
    </xf>
    <xf numFmtId="165" fontId="23" fillId="17" borderId="15" xfId="0" applyNumberFormat="1" applyFont="1" applyFill="1" applyBorder="1" applyAlignment="1">
      <alignment horizontal="center" vertical="center"/>
    </xf>
    <xf numFmtId="2" fontId="23" fillId="13" borderId="30" xfId="0" applyNumberFormat="1" applyFont="1" applyFill="1" applyBorder="1" applyAlignment="1">
      <alignment horizontal="center" vertical="center"/>
    </xf>
    <xf numFmtId="166" fontId="23" fillId="13" borderId="30" xfId="0" applyNumberFormat="1" applyFont="1" applyFill="1" applyBorder="1" applyAlignment="1">
      <alignment horizontal="center" vertical="center"/>
    </xf>
    <xf numFmtId="2" fontId="23" fillId="4" borderId="30" xfId="0" applyNumberFormat="1" applyFont="1" applyFill="1" applyBorder="1" applyAlignment="1">
      <alignment horizontal="center" vertical="center"/>
    </xf>
    <xf numFmtId="2" fontId="23" fillId="12" borderId="30" xfId="0" applyNumberFormat="1" applyFont="1" applyFill="1" applyBorder="1" applyAlignment="1">
      <alignment horizontal="center" vertical="center"/>
    </xf>
    <xf numFmtId="166" fontId="23" fillId="4" borderId="30" xfId="0" applyNumberFormat="1" applyFont="1" applyFill="1" applyBorder="1" applyAlignment="1">
      <alignment horizontal="center" vertical="center"/>
    </xf>
    <xf numFmtId="164" fontId="23" fillId="12" borderId="30" xfId="0" applyNumberFormat="1" applyFont="1" applyFill="1" applyBorder="1" applyAlignment="1">
      <alignment horizontal="center" vertical="center"/>
    </xf>
    <xf numFmtId="166" fontId="23" fillId="12" borderId="30" xfId="0" applyNumberFormat="1" applyFont="1" applyFill="1" applyBorder="1" applyAlignment="1">
      <alignment horizontal="center" vertical="center"/>
    </xf>
    <xf numFmtId="2" fontId="23" fillId="4" borderId="31" xfId="0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/>
    </xf>
    <xf numFmtId="165" fontId="31" fillId="0" borderId="0" xfId="0" applyNumberFormat="1" applyFont="1" applyAlignment="1" applyProtection="1">
      <alignment horizontal="center" vertical="center"/>
      <protection locked="0"/>
    </xf>
    <xf numFmtId="49" fontId="25" fillId="0" borderId="28" xfId="0" applyNumberFormat="1" applyFont="1" applyBorder="1" applyProtection="1">
      <protection locked="0"/>
    </xf>
    <xf numFmtId="49" fontId="25" fillId="0" borderId="17" xfId="0" applyNumberFormat="1" applyFont="1" applyBorder="1" applyProtection="1">
      <protection locked="0"/>
    </xf>
    <xf numFmtId="49" fontId="25" fillId="0" borderId="22" xfId="0" applyNumberFormat="1" applyFont="1" applyBorder="1" applyProtection="1">
      <protection locked="0"/>
    </xf>
    <xf numFmtId="2" fontId="23" fillId="9" borderId="15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0" xfId="0" applyFont="1" applyBorder="1" applyAlignment="1">
      <alignment vertical="center"/>
    </xf>
    <xf numFmtId="165" fontId="23" fillId="17" borderId="15" xfId="0" applyNumberFormat="1" applyFont="1" applyFill="1" applyBorder="1" applyAlignment="1" applyProtection="1">
      <alignment horizontal="center" vertical="center"/>
      <protection locked="0"/>
    </xf>
    <xf numFmtId="0" fontId="24" fillId="7" borderId="27" xfId="0" applyFont="1" applyFill="1" applyBorder="1" applyAlignment="1">
      <alignment horizontal="center" vertical="center"/>
    </xf>
    <xf numFmtId="0" fontId="23" fillId="16" borderId="27" xfId="3" applyFont="1" applyFill="1" applyBorder="1" applyAlignment="1" applyProtection="1">
      <alignment horizontal="center" vertical="center" wrapText="1"/>
    </xf>
    <xf numFmtId="1" fontId="23" fillId="12" borderId="26" xfId="0" applyNumberFormat="1" applyFont="1" applyFill="1" applyBorder="1" applyAlignment="1" applyProtection="1">
      <alignment horizontal="center" vertical="center"/>
      <protection locked="0"/>
    </xf>
    <xf numFmtId="0" fontId="23" fillId="12" borderId="26" xfId="3" applyFont="1" applyFill="1" applyBorder="1" applyAlignment="1" applyProtection="1">
      <alignment horizontal="center" vertical="center" wrapText="1"/>
    </xf>
    <xf numFmtId="1" fontId="23" fillId="12" borderId="27" xfId="0" applyNumberFormat="1" applyFont="1" applyFill="1" applyBorder="1" applyAlignment="1" applyProtection="1">
      <alignment horizontal="center" vertical="center"/>
      <protection locked="0"/>
    </xf>
    <xf numFmtId="2" fontId="23" fillId="9" borderId="26" xfId="0" applyNumberFormat="1" applyFont="1" applyFill="1" applyBorder="1" applyAlignment="1" applyProtection="1">
      <alignment horizontal="center" vertical="center"/>
      <protection locked="0"/>
    </xf>
    <xf numFmtId="2" fontId="23" fillId="12" borderId="26" xfId="0" applyNumberFormat="1" applyFont="1" applyFill="1" applyBorder="1" applyAlignment="1">
      <alignment horizontal="center" vertical="center"/>
    </xf>
    <xf numFmtId="2" fontId="23" fillId="4" borderId="26" xfId="0" applyNumberFormat="1" applyFont="1" applyFill="1" applyBorder="1" applyAlignment="1">
      <alignment horizontal="center" vertical="center"/>
    </xf>
    <xf numFmtId="49" fontId="23" fillId="7" borderId="27" xfId="0" applyNumberFormat="1" applyFont="1" applyFill="1" applyBorder="1" applyAlignment="1" applyProtection="1">
      <alignment horizontal="center" vertical="center"/>
      <protection locked="0"/>
    </xf>
    <xf numFmtId="14" fontId="23" fillId="7" borderId="27" xfId="0" applyNumberFormat="1" applyFont="1" applyFill="1" applyBorder="1" applyAlignment="1" applyProtection="1">
      <alignment horizontal="center" vertical="center"/>
      <protection locked="0"/>
    </xf>
    <xf numFmtId="2" fontId="23" fillId="7" borderId="27" xfId="0" applyNumberFormat="1" applyFont="1" applyFill="1" applyBorder="1" applyAlignment="1" applyProtection="1">
      <alignment horizontal="center" vertical="center"/>
      <protection locked="0"/>
    </xf>
    <xf numFmtId="2" fontId="23" fillId="16" borderId="27" xfId="0" applyNumberFormat="1" applyFont="1" applyFill="1" applyBorder="1" applyAlignment="1">
      <alignment horizontal="center" vertical="center"/>
    </xf>
    <xf numFmtId="2" fontId="23" fillId="4" borderId="27" xfId="0" applyNumberFormat="1" applyFont="1" applyFill="1" applyBorder="1" applyAlignment="1">
      <alignment horizontal="center" vertical="center"/>
    </xf>
    <xf numFmtId="49" fontId="23" fillId="8" borderId="27" xfId="0" applyNumberFormat="1" applyFont="1" applyFill="1" applyBorder="1" applyAlignment="1" applyProtection="1">
      <alignment horizontal="center" vertical="center"/>
      <protection locked="0"/>
    </xf>
    <xf numFmtId="14" fontId="23" fillId="8" borderId="27" xfId="0" applyNumberFormat="1" applyFont="1" applyFill="1" applyBorder="1" applyAlignment="1" applyProtection="1">
      <alignment horizontal="center" vertical="center"/>
      <protection locked="0"/>
    </xf>
    <xf numFmtId="2" fontId="23" fillId="8" borderId="27" xfId="0" applyNumberFormat="1" applyFont="1" applyFill="1" applyBorder="1" applyAlignment="1" applyProtection="1">
      <alignment horizontal="center" vertical="center"/>
      <protection locked="0"/>
    </xf>
    <xf numFmtId="2" fontId="23" fillId="12" borderId="27" xfId="0" applyNumberFormat="1" applyFont="1" applyFill="1" applyBorder="1" applyAlignment="1">
      <alignment horizontal="center" vertical="center"/>
    </xf>
    <xf numFmtId="2" fontId="23" fillId="9" borderId="27" xfId="0" applyNumberFormat="1" applyFont="1" applyFill="1" applyBorder="1" applyAlignment="1" applyProtection="1">
      <alignment horizontal="center" vertical="center"/>
      <protection locked="0"/>
    </xf>
    <xf numFmtId="0" fontId="24" fillId="21" borderId="0" xfId="0" applyFont="1" applyFill="1" applyAlignment="1">
      <alignment horizontal="center" vertical="center"/>
    </xf>
    <xf numFmtId="49" fontId="23" fillId="21" borderId="0" xfId="0" applyNumberFormat="1" applyFont="1" applyFill="1" applyAlignment="1" applyProtection="1">
      <alignment horizontal="center" vertical="center"/>
      <protection locked="0"/>
    </xf>
    <xf numFmtId="14" fontId="23" fillId="21" borderId="0" xfId="0" applyNumberFormat="1" applyFont="1" applyFill="1" applyAlignment="1" applyProtection="1">
      <alignment horizontal="center" vertical="center"/>
      <protection locked="0"/>
    </xf>
    <xf numFmtId="0" fontId="23" fillId="20" borderId="0" xfId="3" applyFont="1" applyFill="1" applyBorder="1" applyAlignment="1" applyProtection="1">
      <alignment horizontal="center" vertical="center" wrapText="1"/>
    </xf>
    <xf numFmtId="2" fontId="23" fillId="21" borderId="0" xfId="0" applyNumberFormat="1" applyFont="1" applyFill="1" applyAlignment="1" applyProtection="1">
      <alignment horizontal="center" vertical="center"/>
      <protection locked="0"/>
    </xf>
    <xf numFmtId="2" fontId="23" fillId="20" borderId="0" xfId="0" applyNumberFormat="1" applyFont="1" applyFill="1" applyAlignment="1">
      <alignment horizontal="center" vertical="center"/>
    </xf>
    <xf numFmtId="1" fontId="23" fillId="20" borderId="0" xfId="0" applyNumberFormat="1" applyFont="1" applyFill="1" applyAlignment="1" applyProtection="1">
      <alignment horizontal="center" vertical="center"/>
      <protection locked="0"/>
    </xf>
    <xf numFmtId="49" fontId="23" fillId="23" borderId="0" xfId="0" applyNumberFormat="1" applyFont="1" applyFill="1" applyAlignment="1" applyProtection="1">
      <alignment horizontal="center" vertical="center"/>
      <protection locked="0"/>
    </xf>
    <xf numFmtId="14" fontId="23" fillId="23" borderId="0" xfId="0" applyNumberFormat="1" applyFont="1" applyFill="1" applyAlignment="1" applyProtection="1">
      <alignment horizontal="center" vertical="center"/>
      <protection locked="0"/>
    </xf>
    <xf numFmtId="2" fontId="23" fillId="23" borderId="0" xfId="0" applyNumberFormat="1" applyFont="1" applyFill="1" applyAlignment="1" applyProtection="1">
      <alignment horizontal="center" vertical="center"/>
      <protection locked="0"/>
    </xf>
    <xf numFmtId="49" fontId="23" fillId="9" borderId="28" xfId="0" applyNumberFormat="1" applyFont="1" applyFill="1" applyBorder="1" applyAlignment="1" applyProtection="1">
      <alignment horizontal="center" vertical="center" wrapText="1"/>
      <protection locked="0"/>
    </xf>
    <xf numFmtId="14" fontId="23" fillId="9" borderId="28" xfId="0" applyNumberFormat="1" applyFont="1" applyFill="1" applyBorder="1" applyAlignment="1" applyProtection="1">
      <alignment horizontal="center" vertical="center" wrapText="1"/>
      <protection locked="0"/>
    </xf>
    <xf numFmtId="1" fontId="23" fillId="12" borderId="28" xfId="0" applyNumberFormat="1" applyFont="1" applyFill="1" applyBorder="1" applyAlignment="1">
      <alignment horizontal="center" vertical="center" wrapText="1"/>
    </xf>
    <xf numFmtId="1" fontId="23" fillId="9" borderId="28" xfId="0" applyNumberFormat="1" applyFont="1" applyFill="1" applyBorder="1" applyAlignment="1" applyProtection="1">
      <alignment horizontal="center" vertical="center" wrapText="1"/>
      <protection locked="0"/>
    </xf>
    <xf numFmtId="166" fontId="23" fillId="12" borderId="21" xfId="0" applyNumberFormat="1" applyFont="1" applyFill="1" applyBorder="1" applyAlignment="1">
      <alignment horizontal="center" vertical="center" wrapText="1"/>
    </xf>
    <xf numFmtId="0" fontId="23" fillId="8" borderId="28" xfId="0" applyFont="1" applyFill="1" applyBorder="1" applyAlignment="1" applyProtection="1">
      <alignment horizontal="left" wrapText="1"/>
      <protection locked="0"/>
    </xf>
    <xf numFmtId="1" fontId="23" fillId="12" borderId="28" xfId="0" applyNumberFormat="1" applyFont="1" applyFill="1" applyBorder="1" applyAlignment="1">
      <alignment horizontal="center" vertical="center"/>
    </xf>
    <xf numFmtId="2" fontId="23" fillId="9" borderId="19" xfId="0" applyNumberFormat="1" applyFont="1" applyFill="1" applyBorder="1" applyAlignment="1" applyProtection="1">
      <alignment horizontal="center" vertical="center"/>
      <protection locked="0"/>
    </xf>
    <xf numFmtId="2" fontId="23" fillId="9" borderId="32" xfId="0" applyNumberFormat="1" applyFont="1" applyFill="1" applyBorder="1" applyAlignment="1" applyProtection="1">
      <alignment horizontal="center" vertical="center"/>
      <protection locked="0"/>
    </xf>
    <xf numFmtId="1" fontId="23" fillId="12" borderId="33" xfId="0" applyNumberFormat="1" applyFont="1" applyFill="1" applyBorder="1" applyAlignment="1" applyProtection="1">
      <alignment horizontal="center" vertical="center"/>
      <protection locked="0"/>
    </xf>
    <xf numFmtId="49" fontId="23" fillId="8" borderId="33" xfId="0" applyNumberFormat="1" applyFont="1" applyFill="1" applyBorder="1" applyAlignment="1" applyProtection="1">
      <alignment horizontal="center" vertical="center"/>
      <protection locked="0"/>
    </xf>
    <xf numFmtId="14" fontId="23" fillId="8" borderId="33" xfId="0" applyNumberFormat="1" applyFont="1" applyFill="1" applyBorder="1" applyAlignment="1" applyProtection="1">
      <alignment horizontal="center" vertical="center"/>
      <protection locked="0"/>
    </xf>
    <xf numFmtId="0" fontId="23" fillId="12" borderId="33" xfId="3" applyFont="1" applyFill="1" applyBorder="1" applyAlignment="1" applyProtection="1">
      <alignment horizontal="center" vertical="center" wrapText="1"/>
    </xf>
    <xf numFmtId="2" fontId="23" fillId="8" borderId="33" xfId="0" applyNumberFormat="1" applyFont="1" applyFill="1" applyBorder="1" applyAlignment="1" applyProtection="1">
      <alignment horizontal="center" vertical="center"/>
      <protection locked="0"/>
    </xf>
    <xf numFmtId="2" fontId="23" fillId="12" borderId="33" xfId="0" applyNumberFormat="1" applyFont="1" applyFill="1" applyBorder="1" applyAlignment="1">
      <alignment horizontal="center" vertical="center"/>
    </xf>
    <xf numFmtId="2" fontId="23" fillId="4" borderId="33" xfId="0" applyNumberFormat="1" applyFon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2" fontId="23" fillId="12" borderId="37" xfId="0" applyNumberFormat="1" applyFont="1" applyFill="1" applyBorder="1" applyAlignment="1">
      <alignment horizontal="center" vertical="center"/>
    </xf>
    <xf numFmtId="166" fontId="23" fillId="4" borderId="37" xfId="0" applyNumberFormat="1" applyFont="1" applyFill="1" applyBorder="1" applyAlignment="1">
      <alignment horizontal="center" vertical="center"/>
    </xf>
    <xf numFmtId="2" fontId="23" fillId="12" borderId="38" xfId="0" applyNumberFormat="1" applyFont="1" applyFill="1" applyBorder="1" applyAlignment="1">
      <alignment horizontal="center" vertical="center"/>
    </xf>
    <xf numFmtId="166" fontId="23" fillId="4" borderId="38" xfId="0" applyNumberFormat="1" applyFont="1" applyFill="1" applyBorder="1" applyAlignment="1">
      <alignment horizontal="center" vertical="center"/>
    </xf>
    <xf numFmtId="165" fontId="23" fillId="9" borderId="39" xfId="0" applyNumberFormat="1" applyFont="1" applyFill="1" applyBorder="1" applyAlignment="1" applyProtection="1">
      <alignment horizontal="center" vertical="center"/>
      <protection locked="0"/>
    </xf>
    <xf numFmtId="14" fontId="23" fillId="9" borderId="39" xfId="0" applyNumberFormat="1" applyFont="1" applyFill="1" applyBorder="1" applyAlignment="1" applyProtection="1">
      <alignment horizontal="center" vertical="center"/>
      <protection locked="0"/>
    </xf>
    <xf numFmtId="1" fontId="23" fillId="8" borderId="39" xfId="0" applyNumberFormat="1" applyFont="1" applyFill="1" applyBorder="1" applyAlignment="1">
      <alignment horizontal="center" vertical="center"/>
    </xf>
    <xf numFmtId="1" fontId="23" fillId="9" borderId="39" xfId="0" applyNumberFormat="1" applyFont="1" applyFill="1" applyBorder="1" applyAlignment="1" applyProtection="1">
      <alignment horizontal="center" vertical="center"/>
      <protection locked="0"/>
    </xf>
    <xf numFmtId="164" fontId="23" fillId="12" borderId="39" xfId="0" applyNumberFormat="1" applyFont="1" applyFill="1" applyBorder="1" applyAlignment="1">
      <alignment horizontal="center" vertical="center"/>
    </xf>
    <xf numFmtId="166" fontId="23" fillId="12" borderId="39" xfId="0" applyNumberFormat="1" applyFont="1" applyFill="1" applyBorder="1" applyAlignment="1">
      <alignment horizontal="center" vertical="center"/>
    </xf>
    <xf numFmtId="2" fontId="23" fillId="4" borderId="39" xfId="0" applyNumberFormat="1" applyFont="1" applyFill="1" applyBorder="1" applyAlignment="1">
      <alignment horizontal="center" vertical="center"/>
    </xf>
    <xf numFmtId="49" fontId="23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>
      <alignment horizontal="left"/>
    </xf>
    <xf numFmtId="165" fontId="23" fillId="9" borderId="32" xfId="0" applyNumberFormat="1" applyFont="1" applyFill="1" applyBorder="1" applyAlignment="1" applyProtection="1">
      <alignment horizontal="center" vertical="center"/>
      <protection locked="0"/>
    </xf>
    <xf numFmtId="1" fontId="23" fillId="8" borderId="32" xfId="0" applyNumberFormat="1" applyFont="1" applyFill="1" applyBorder="1" applyAlignment="1">
      <alignment horizontal="center" vertical="center"/>
    </xf>
    <xf numFmtId="164" fontId="23" fillId="12" borderId="32" xfId="0" applyNumberFormat="1" applyFont="1" applyFill="1" applyBorder="1" applyAlignment="1">
      <alignment horizontal="center" vertical="center"/>
    </xf>
    <xf numFmtId="1" fontId="24" fillId="14" borderId="32" xfId="0" applyNumberFormat="1" applyFont="1" applyFill="1" applyBorder="1" applyAlignment="1">
      <alignment horizontal="center" vertical="center"/>
    </xf>
    <xf numFmtId="1" fontId="24" fillId="7" borderId="32" xfId="0" applyNumberFormat="1" applyFont="1" applyFill="1" applyBorder="1" applyAlignment="1">
      <alignment horizontal="center" vertical="center"/>
    </xf>
    <xf numFmtId="1" fontId="23" fillId="8" borderId="40" xfId="0" applyNumberFormat="1" applyFont="1" applyFill="1" applyBorder="1" applyAlignment="1">
      <alignment horizontal="center" vertical="center"/>
    </xf>
    <xf numFmtId="2" fontId="23" fillId="11" borderId="0" xfId="0" applyNumberFormat="1" applyFont="1" applyFill="1" applyAlignment="1">
      <alignment horizontal="center" vertical="center"/>
    </xf>
    <xf numFmtId="166" fontId="23" fillId="11" borderId="26" xfId="0" applyNumberFormat="1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/>
    </xf>
    <xf numFmtId="1" fontId="23" fillId="11" borderId="0" xfId="0" applyNumberFormat="1" applyFont="1" applyFill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23" fillId="9" borderId="23" xfId="0" applyNumberFormat="1" applyFont="1" applyFill="1" applyBorder="1" applyAlignment="1" applyProtection="1">
      <alignment horizontal="center" vertical="center"/>
      <protection locked="0"/>
    </xf>
    <xf numFmtId="2" fontId="23" fillId="9" borderId="25" xfId="0" applyNumberFormat="1" applyFont="1" applyFill="1" applyBorder="1" applyAlignment="1" applyProtection="1">
      <alignment horizontal="center" vertical="center"/>
      <protection locked="0"/>
    </xf>
    <xf numFmtId="166" fontId="23" fillId="11" borderId="0" xfId="0" applyNumberFormat="1" applyFont="1" applyFill="1" applyAlignment="1">
      <alignment horizontal="center" vertical="center"/>
    </xf>
    <xf numFmtId="49" fontId="23" fillId="9" borderId="23" xfId="0" applyNumberFormat="1" applyFont="1" applyFill="1" applyBorder="1" applyAlignment="1" applyProtection="1">
      <alignment horizontal="center" vertical="center"/>
      <protection locked="0"/>
    </xf>
    <xf numFmtId="49" fontId="23" fillId="9" borderId="24" xfId="0" applyNumberFormat="1" applyFont="1" applyFill="1" applyBorder="1" applyAlignment="1" applyProtection="1">
      <alignment horizontal="center" vertical="center"/>
      <protection locked="0"/>
    </xf>
    <xf numFmtId="49" fontId="23" fillId="9" borderId="25" xfId="0" applyNumberFormat="1" applyFont="1" applyFill="1" applyBorder="1" applyAlignment="1" applyProtection="1">
      <alignment horizontal="center" vertical="center"/>
      <protection locked="0"/>
    </xf>
    <xf numFmtId="164" fontId="23" fillId="9" borderId="23" xfId="0" applyNumberFormat="1" applyFont="1" applyFill="1" applyBorder="1" applyAlignment="1" applyProtection="1">
      <alignment horizontal="center" vertical="center"/>
      <protection locked="0"/>
    </xf>
    <xf numFmtId="164" fontId="23" fillId="9" borderId="24" xfId="0" applyNumberFormat="1" applyFont="1" applyFill="1" applyBorder="1" applyAlignment="1" applyProtection="1">
      <alignment horizontal="center" vertical="center"/>
      <protection locked="0"/>
    </xf>
    <xf numFmtId="164" fontId="23" fillId="9" borderId="25" xfId="0" applyNumberFormat="1" applyFont="1" applyFill="1" applyBorder="1" applyAlignment="1" applyProtection="1">
      <alignment horizontal="center" vertical="center"/>
      <protection locked="0"/>
    </xf>
    <xf numFmtId="164" fontId="23" fillId="11" borderId="0" xfId="0" applyNumberFormat="1" applyFont="1" applyFill="1" applyAlignment="1">
      <alignment horizontal="center" vertical="center"/>
    </xf>
    <xf numFmtId="0" fontId="23" fillId="8" borderId="23" xfId="0" applyFont="1" applyFill="1" applyBorder="1" applyAlignment="1" applyProtection="1">
      <alignment horizontal="center" vertical="center"/>
      <protection locked="0"/>
    </xf>
    <xf numFmtId="0" fontId="23" fillId="8" borderId="24" xfId="0" applyFont="1" applyFill="1" applyBorder="1" applyAlignment="1" applyProtection="1">
      <alignment horizontal="center" vertical="center"/>
      <protection locked="0"/>
    </xf>
    <xf numFmtId="0" fontId="23" fillId="8" borderId="25" xfId="0" applyFont="1" applyFill="1" applyBorder="1" applyAlignment="1" applyProtection="1">
      <alignment horizontal="center" vertical="center"/>
      <protection locked="0"/>
    </xf>
    <xf numFmtId="49" fontId="23" fillId="22" borderId="0" xfId="0" applyNumberFormat="1" applyFont="1" applyFill="1" applyAlignment="1" applyProtection="1">
      <alignment horizontal="center" vertical="center" wrapText="1"/>
      <protection locked="0"/>
    </xf>
    <xf numFmtId="49" fontId="23" fillId="22" borderId="36" xfId="0" applyNumberFormat="1" applyFont="1" applyFill="1" applyBorder="1" applyAlignment="1" applyProtection="1">
      <alignment horizontal="center" vertical="center" wrapText="1"/>
      <protection locked="0"/>
    </xf>
    <xf numFmtId="49" fontId="23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18" borderId="33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0" applyNumberFormat="1" applyFont="1" applyAlignment="1" applyProtection="1">
      <alignment horizontal="center"/>
      <protection hidden="1"/>
    </xf>
    <xf numFmtId="49" fontId="23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16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/>
    </xf>
    <xf numFmtId="49" fontId="23" fillId="8" borderId="23" xfId="0" applyNumberFormat="1" applyFont="1" applyFill="1" applyBorder="1" applyAlignment="1" applyProtection="1">
      <alignment horizontal="center" vertical="center"/>
      <protection locked="0"/>
    </xf>
    <xf numFmtId="49" fontId="23" fillId="8" borderId="24" xfId="0" applyNumberFormat="1" applyFont="1" applyFill="1" applyBorder="1" applyAlignment="1" applyProtection="1">
      <alignment horizontal="center" vertical="center"/>
      <protection locked="0"/>
    </xf>
    <xf numFmtId="49" fontId="23" fillId="8" borderId="25" xfId="0" applyNumberFormat="1" applyFont="1" applyFill="1" applyBorder="1" applyAlignment="1" applyProtection="1">
      <alignment horizontal="center" vertical="center"/>
      <protection locked="0"/>
    </xf>
  </cellXfs>
  <cellStyles count="4">
    <cellStyle name="Ausserhalb" xfId="2" xr:uid="{00000000-0005-0000-0000-000000000000}"/>
    <cellStyle name="Excel Built-in Normal" xfId="3" xr:uid="{00000000-0005-0000-0000-000001000000}"/>
    <cellStyle name="Innerhalb" xfId="1" xr:uid="{00000000-0005-0000-0000-000003000000}"/>
    <cellStyle name="Standard" xfId="0" builtinId="0"/>
  </cellStyles>
  <dxfs count="18">
    <dxf>
      <font>
        <b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2</xdr:row>
      <xdr:rowOff>10267</xdr:rowOff>
    </xdr:from>
    <xdr:to>
      <xdr:col>12</xdr:col>
      <xdr:colOff>438150</xdr:colOff>
      <xdr:row>4</xdr:row>
      <xdr:rowOff>163819</xdr:rowOff>
    </xdr:to>
    <xdr:pic>
      <xdr:nvPicPr>
        <xdr:cNvPr id="1025" name="Grafik 2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35625" y="340467"/>
          <a:ext cx="860425" cy="483752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2</xdr:row>
      <xdr:rowOff>10536</xdr:rowOff>
    </xdr:from>
    <xdr:to>
      <xdr:col>12</xdr:col>
      <xdr:colOff>438150</xdr:colOff>
      <xdr:row>4</xdr:row>
      <xdr:rowOff>164088</xdr:rowOff>
    </xdr:to>
    <xdr:pic>
      <xdr:nvPicPr>
        <xdr:cNvPr id="2058" name="Grafik 2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35625" y="340736"/>
          <a:ext cx="860425" cy="483752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123824</xdr:colOff>
      <xdr:row>2</xdr:row>
      <xdr:rowOff>13214</xdr:rowOff>
    </xdr:from>
    <xdr:to>
      <xdr:col>12</xdr:col>
      <xdr:colOff>428624</xdr:colOff>
      <xdr:row>4</xdr:row>
      <xdr:rowOff>161411</xdr:rowOff>
    </xdr:to>
    <xdr:pic>
      <xdr:nvPicPr>
        <xdr:cNvPr id="3073" name="Grafik 2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35624" y="343414"/>
          <a:ext cx="850900" cy="478397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AL129"/>
  <sheetViews>
    <sheetView showGridLines="0" showRowColHeaders="0" showRuler="0" zoomScale="140" zoomScaleNormal="140" zoomScaleSheetLayoutView="93" workbookViewId="0">
      <selection activeCell="N14" sqref="N14"/>
    </sheetView>
  </sheetViews>
  <sheetFormatPr baseColWidth="10" defaultColWidth="10.5" defaultRowHeight="12.25" customHeight="1"/>
  <cols>
    <col min="1" max="1" width="4.5" style="1" customWidth="1"/>
    <col min="2" max="2" width="10.5" style="1" customWidth="1"/>
    <col min="3" max="3" width="10.5" style="2" customWidth="1"/>
    <col min="4" max="4" width="5.6640625" style="3" customWidth="1"/>
    <col min="5" max="6" width="5.6640625" style="1" customWidth="1"/>
    <col min="7" max="8" width="5.6640625" style="4" customWidth="1"/>
    <col min="9" max="9" width="5.6640625" style="1" customWidth="1"/>
    <col min="10" max="10" width="5.6640625" style="4" customWidth="1"/>
    <col min="11" max="12" width="7.1640625" style="4" customWidth="1"/>
    <col min="13" max="13" width="7.1640625" style="1" customWidth="1"/>
    <col min="14" max="14" width="50.6640625" style="1" customWidth="1"/>
    <col min="15" max="26" width="10.5" style="1" hidden="1" customWidth="1"/>
    <col min="27" max="27" width="0.1640625" style="1" hidden="1" customWidth="1"/>
    <col min="28" max="37" width="0" style="1" hidden="1" customWidth="1"/>
    <col min="38" max="16384" width="10.5" style="1"/>
  </cols>
  <sheetData>
    <row r="1" spans="1:36" ht="13" customHeight="1">
      <c r="A1" s="60"/>
      <c r="B1" s="60"/>
      <c r="C1" s="61"/>
      <c r="D1" s="62"/>
      <c r="E1" s="63"/>
      <c r="F1" s="63"/>
      <c r="G1" s="64"/>
      <c r="H1" s="65"/>
      <c r="I1" s="65"/>
      <c r="J1" s="66"/>
      <c r="K1" s="66"/>
      <c r="L1" s="65"/>
      <c r="M1" s="65"/>
      <c r="N1" s="65"/>
      <c r="O1"/>
      <c r="P1"/>
      <c r="AF1" s="58" t="s">
        <v>119</v>
      </c>
    </row>
    <row r="2" spans="1:36" ht="13" customHeight="1">
      <c r="A2" s="60"/>
      <c r="B2" s="300" t="s">
        <v>1</v>
      </c>
      <c r="C2" s="300"/>
      <c r="D2" s="300"/>
      <c r="E2" s="300"/>
      <c r="F2" s="300"/>
      <c r="G2" s="300"/>
      <c r="H2" s="300"/>
      <c r="I2" s="300"/>
      <c r="J2" s="300"/>
      <c r="K2" s="300"/>
      <c r="L2" s="65"/>
      <c r="M2" s="65"/>
      <c r="N2" s="79" t="s">
        <v>124</v>
      </c>
      <c r="O2" s="59"/>
      <c r="P2" s="59"/>
    </row>
    <row r="3" spans="1:36" ht="13" customHeight="1">
      <c r="A3" s="67"/>
      <c r="B3" s="60"/>
      <c r="C3" s="61"/>
      <c r="D3" s="62"/>
      <c r="E3" s="63"/>
      <c r="F3" s="68"/>
      <c r="G3" s="69"/>
      <c r="H3" s="65"/>
      <c r="I3" s="65"/>
      <c r="J3" s="66"/>
      <c r="K3" s="66"/>
      <c r="L3" s="65"/>
      <c r="M3" s="65"/>
      <c r="N3" s="80"/>
      <c r="O3" s="59"/>
      <c r="P3" s="59"/>
      <c r="AD3" s="4"/>
      <c r="AE3" s="302" t="s">
        <v>0</v>
      </c>
      <c r="AF3" s="302"/>
      <c r="AG3" s="302"/>
      <c r="AH3" s="302"/>
      <c r="AI3" s="5"/>
    </row>
    <row r="4" spans="1:36" ht="13" customHeight="1">
      <c r="A4" s="299" t="s">
        <v>121</v>
      </c>
      <c r="B4" s="299"/>
      <c r="C4" s="299"/>
      <c r="D4" s="299"/>
      <c r="E4" s="299"/>
      <c r="F4" s="299"/>
      <c r="G4" s="87"/>
      <c r="H4" s="306"/>
      <c r="I4" s="307"/>
      <c r="J4" s="307"/>
      <c r="K4" s="308"/>
      <c r="L4" s="65"/>
      <c r="M4" s="65"/>
      <c r="N4" s="80"/>
      <c r="O4" s="59"/>
      <c r="P4" s="59"/>
      <c r="AD4" s="4"/>
      <c r="AE4" s="6"/>
      <c r="AF4" s="7" t="s">
        <v>2</v>
      </c>
      <c r="AG4" s="8" t="s">
        <v>3</v>
      </c>
      <c r="AH4" s="9" t="s">
        <v>4</v>
      </c>
      <c r="AI4" s="5" t="s">
        <v>5</v>
      </c>
      <c r="AJ4" s="1" t="s">
        <v>6</v>
      </c>
    </row>
    <row r="5" spans="1:36" ht="13" customHeight="1">
      <c r="A5" s="299" t="s">
        <v>9</v>
      </c>
      <c r="B5" s="299"/>
      <c r="C5" s="299"/>
      <c r="D5" s="299"/>
      <c r="E5" s="299"/>
      <c r="F5" s="299"/>
      <c r="G5" s="90"/>
      <c r="H5" s="309"/>
      <c r="I5" s="310"/>
      <c r="J5" s="310"/>
      <c r="K5" s="311"/>
      <c r="L5" s="65"/>
      <c r="M5" s="65"/>
      <c r="N5" s="80"/>
      <c r="O5" s="59"/>
      <c r="P5" s="59"/>
      <c r="AC5" s="10">
        <v>0.01</v>
      </c>
      <c r="AD5" s="11">
        <v>12</v>
      </c>
      <c r="AE5" s="12" t="s">
        <v>7</v>
      </c>
      <c r="AF5" s="13">
        <v>3</v>
      </c>
      <c r="AG5" s="13">
        <v>6</v>
      </c>
      <c r="AH5" s="14">
        <v>6</v>
      </c>
      <c r="AI5" s="5" t="b">
        <f>IF(H6&lt;=225,IF(K6&lt;0.2,AH5,IF((K6&gt;=0.2)*(K6&lt;5),AG5,IF((K6&gt;=5)*(K6&lt;=125),AF5))))</f>
        <v>0</v>
      </c>
      <c r="AJ5" s="1">
        <f>IF(AI5&gt;1,2*AI5%*H6,0)</f>
        <v>0</v>
      </c>
    </row>
    <row r="6" spans="1:36" ht="13" customHeight="1">
      <c r="A6" s="299" t="s">
        <v>11</v>
      </c>
      <c r="B6" s="299"/>
      <c r="C6" s="299"/>
      <c r="D6" s="299"/>
      <c r="E6" s="299"/>
      <c r="F6" s="299"/>
      <c r="G6" s="90"/>
      <c r="H6" s="303">
        <v>460</v>
      </c>
      <c r="I6" s="304"/>
      <c r="J6" s="212" t="s">
        <v>126</v>
      </c>
      <c r="K6" s="205">
        <v>1</v>
      </c>
      <c r="L6" s="69"/>
      <c r="M6" s="65"/>
      <c r="N6" s="80"/>
      <c r="O6" s="59"/>
      <c r="P6" s="59"/>
      <c r="AC6" s="10">
        <v>2.5000000000000001E-2</v>
      </c>
      <c r="AD6" s="11">
        <f>IF(H6&lt;75,8,IF(H6&gt;75,10,500))</f>
        <v>10</v>
      </c>
      <c r="AE6" s="12" t="s">
        <v>8</v>
      </c>
      <c r="AF6" s="13">
        <v>2</v>
      </c>
      <c r="AG6" s="13">
        <v>4</v>
      </c>
      <c r="AH6" s="14">
        <v>5</v>
      </c>
      <c r="AI6" s="5">
        <f>IF(H6&gt;225,IF(K6&lt;0.2,AH6,IF((K6&gt;=0.2)*(K6&lt;5),AG6,IF((K6&gt;=5)*(K6&lt;=125),AF6))))</f>
        <v>4</v>
      </c>
      <c r="AJ6" s="1">
        <f>IF(AI6&gt;1,2*AI6%*H6,0)</f>
        <v>36.800000000000004</v>
      </c>
    </row>
    <row r="7" spans="1:36" ht="13" customHeight="1">
      <c r="A7" s="299" t="s">
        <v>12</v>
      </c>
      <c r="B7" s="299"/>
      <c r="C7" s="299"/>
      <c r="D7" s="299"/>
      <c r="E7" s="299"/>
      <c r="F7" s="299"/>
      <c r="G7" s="90"/>
      <c r="H7" s="305">
        <f>IF(ISBLANK(K6),"",SQRT((K6*9.807)/(H6/0.189)))</f>
        <v>6.3477537964912886E-2</v>
      </c>
      <c r="I7" s="305"/>
      <c r="J7" s="204" t="s">
        <v>127</v>
      </c>
      <c r="K7" s="88"/>
      <c r="L7" s="65"/>
      <c r="M7" s="65"/>
      <c r="N7" s="80"/>
      <c r="O7"/>
      <c r="P7"/>
      <c r="Q7" s="5"/>
      <c r="R7" s="5"/>
      <c r="S7" s="5"/>
      <c r="AC7" s="10">
        <v>0.05</v>
      </c>
      <c r="AD7" s="11">
        <f>IF(H6&lt;75,6,IF((H6&gt;=75)*(H6&lt;=125),8,IF((H6&gt;=125)*(H6&lt;=175),9,IF(H6&gt;175,10,500))))</f>
        <v>10</v>
      </c>
      <c r="AE7" s="302" t="s">
        <v>10</v>
      </c>
      <c r="AF7" s="302"/>
      <c r="AG7" s="302"/>
      <c r="AH7" s="302"/>
      <c r="AI7" s="5"/>
    </row>
    <row r="8" spans="1:36" ht="13" customHeight="1">
      <c r="A8" s="299" t="s">
        <v>13</v>
      </c>
      <c r="B8" s="299"/>
      <c r="C8" s="299"/>
      <c r="D8" s="299"/>
      <c r="E8" s="299"/>
      <c r="F8" s="299"/>
      <c r="G8" s="90"/>
      <c r="H8" s="312">
        <f>IF(ISBLANK(K6),"",IF(K6=0.01,AD5,IF(K6=0.025,AD6,IF(K6=0.05,AD7,IF(K6=0.1,AD8,IF(K6=0.2,AD9,IF(K6=0.3,AD10,IF(K6=0.5,AD11,IF(K6=1,AD12,IF(K6=2,AD13,IF(K6=3,AD14,IF(K6=5,AD15,IF(K6=10,AD16,IF(K6=20,AD17,IF(K6=30,AD18,IF(K6=50,AD19,IF(K6=100,AD20,IF(K6=125,AD21,500))))))))))))))))))</f>
        <v>5</v>
      </c>
      <c r="I8" s="312"/>
      <c r="J8" s="204" t="s">
        <v>14</v>
      </c>
      <c r="K8" s="206"/>
      <c r="L8" s="65"/>
      <c r="M8" s="65"/>
      <c r="N8" s="80"/>
      <c r="O8"/>
      <c r="P8"/>
      <c r="Q8" s="5"/>
      <c r="R8" s="5"/>
      <c r="S8" s="5"/>
      <c r="AC8" s="10">
        <v>0.1</v>
      </c>
      <c r="AD8" s="11">
        <f>IF(H6&lt;75,5,IF((H6&gt;=75)*(H6&lt;=175),7,IF((H6&gt;=175)*(H6&lt;=275),8,IF((H6&gt;=275)*(H6&lt;=325),9,IF((H6&gt;=325)*(H6&lt;=425),10,IF(H6&gt;425,11,500))))))</f>
        <v>11</v>
      </c>
      <c r="AE8" s="6" t="s">
        <v>2</v>
      </c>
      <c r="AF8" s="9"/>
      <c r="AG8" s="5"/>
      <c r="AH8" s="5"/>
      <c r="AI8" s="5"/>
    </row>
    <row r="9" spans="1:36" ht="13" customHeight="1">
      <c r="A9" s="299" t="s">
        <v>15</v>
      </c>
      <c r="B9" s="299"/>
      <c r="C9" s="299"/>
      <c r="D9" s="299"/>
      <c r="E9" s="299"/>
      <c r="F9" s="299"/>
      <c r="G9" s="90"/>
      <c r="H9" s="301">
        <f>IF(ISBLANK(K6),"",IF(H6&lt;=225,AJ5,IF(H6&gt;225,AJ6,500)))</f>
        <v>36.800000000000004</v>
      </c>
      <c r="I9" s="301"/>
      <c r="J9" s="204" t="s">
        <v>126</v>
      </c>
      <c r="K9" s="88"/>
      <c r="L9" s="65"/>
      <c r="M9" s="65"/>
      <c r="N9" s="80"/>
      <c r="O9"/>
      <c r="P9"/>
      <c r="Q9" s="5"/>
      <c r="R9" s="5"/>
      <c r="S9" s="5"/>
      <c r="AC9" s="10">
        <v>0.2</v>
      </c>
      <c r="AD9" s="11">
        <f>IF(H6&lt;250,6,IF((H6&gt;=250)*(H6&lt;=350),8,IF((H6&gt;=350)*(H6&lt;=450),9,IF((H6&gt;=450)*(H6&lt;=550),10,IF((H6&gt;=550)*(H6&lt;=750),11,IF(H6&gt;750,12,500))))))</f>
        <v>10</v>
      </c>
      <c r="AE9" s="15">
        <v>100</v>
      </c>
      <c r="AF9" s="16">
        <v>6</v>
      </c>
      <c r="AG9" s="5">
        <f>IF(H6&lt;=150,AF9,IF((H6&gt;150)*(H6&lt;=225),AF10,IF((H6&gt;225)*(H6&lt;=300),AF11,IF((H6&gt;300)*(H6&lt;=475),AF12,IF((H6&gt;475)*(H6&lt;=675),AF13,IF((H6&gt;675),AF14,500))))))</f>
        <v>11</v>
      </c>
      <c r="AH9" s="5"/>
      <c r="AI9" s="5"/>
    </row>
    <row r="10" spans="1:36" ht="13" customHeight="1">
      <c r="A10" s="299" t="s">
        <v>16</v>
      </c>
      <c r="B10" s="299"/>
      <c r="C10" s="299"/>
      <c r="D10" s="299"/>
      <c r="E10" s="299"/>
      <c r="F10" s="299"/>
      <c r="G10" s="90"/>
      <c r="H10" s="312">
        <f>IF(ISBLANK(K6),"",IF(H6&lt;=225,AI5,IF(H6&gt;225,AI6,500)))</f>
        <v>4</v>
      </c>
      <c r="I10" s="312"/>
      <c r="J10" s="204" t="s">
        <v>14</v>
      </c>
      <c r="K10" s="88"/>
      <c r="L10" s="65"/>
      <c r="M10" s="65"/>
      <c r="N10" s="80"/>
      <c r="O10"/>
      <c r="P10"/>
      <c r="Q10" s="5"/>
      <c r="R10" s="5"/>
      <c r="S10" s="5"/>
      <c r="AC10" s="10">
        <v>0.3</v>
      </c>
      <c r="AD10" s="11">
        <f>IF(H6&lt;150,4,IF((H6&gt;=150)*(H6&lt;=250),5,IF((H6&gt;=250)*(H6&lt;=350),6,IF((H6&gt;=350)*(H6&lt;=450),7,IF((H6&gt;=450)*(H6&lt;=550),8,IF((H6&gt;=550)*(H6&lt;=650),9,IF((H6&gt;=650)*(H6&lt;=850),10,IF(H6&gt;850,11,500))))))))</f>
        <v>8</v>
      </c>
      <c r="AE10" s="15">
        <v>200</v>
      </c>
      <c r="AF10" s="16">
        <v>12</v>
      </c>
      <c r="AG10" s="5"/>
      <c r="AH10" s="5"/>
      <c r="AI10" s="5"/>
      <c r="AJ10" s="5"/>
    </row>
    <row r="11" spans="1:36" ht="13" customHeight="1">
      <c r="A11" s="299" t="s">
        <v>17</v>
      </c>
      <c r="B11" s="299"/>
      <c r="C11" s="299"/>
      <c r="D11" s="299"/>
      <c r="E11" s="299"/>
      <c r="F11" s="299"/>
      <c r="G11" s="90"/>
      <c r="H11" s="301">
        <f>IF(ISBLANK(K6),"",((1+(H8/100))*H6))</f>
        <v>483</v>
      </c>
      <c r="I11" s="301"/>
      <c r="J11" s="204" t="s">
        <v>126</v>
      </c>
      <c r="K11" s="88"/>
      <c r="L11" s="65"/>
      <c r="M11" s="65"/>
      <c r="N11" s="81"/>
      <c r="O11"/>
      <c r="P11"/>
      <c r="Q11" s="5"/>
      <c r="AC11" s="10">
        <v>0.5</v>
      </c>
      <c r="AD11" s="11">
        <f>IF(H6&lt;150,4,IF((H6&gt;=150)*(H6&lt;=350),5,IF((H6&gt;=350)*(H6&lt;=550),6,IF((H6&gt;=550)*(H6&lt;=750),7,IF((H6&gt;=750)*(H6&lt;=950),8,IF((H6&gt;=950)*(H6&lt;=1250),9,IF(H6&gt;1250,11,500)))))))</f>
        <v>6</v>
      </c>
      <c r="AE11" s="15">
        <v>250</v>
      </c>
      <c r="AF11" s="16">
        <v>8</v>
      </c>
      <c r="AG11" s="5"/>
      <c r="AH11" s="5"/>
      <c r="AI11" s="5"/>
      <c r="AJ11" s="5"/>
    </row>
    <row r="12" spans="1:36" ht="13" customHeight="1">
      <c r="A12" s="299" t="s">
        <v>18</v>
      </c>
      <c r="B12" s="299"/>
      <c r="C12" s="299"/>
      <c r="D12" s="299"/>
      <c r="E12" s="299"/>
      <c r="F12" s="299"/>
      <c r="G12" s="90"/>
      <c r="H12" s="301">
        <f>IF(ISBLANK(K6),"",((1-(H8/100))*H6))</f>
        <v>437</v>
      </c>
      <c r="I12" s="301"/>
      <c r="J12" s="204" t="s">
        <v>126</v>
      </c>
      <c r="K12" s="207"/>
      <c r="L12" s="65"/>
      <c r="M12" s="65"/>
      <c r="N12" s="65"/>
      <c r="O12"/>
      <c r="P12"/>
      <c r="V12" s="58" t="s">
        <v>120</v>
      </c>
      <c r="AC12" s="10">
        <v>1</v>
      </c>
      <c r="AD12" s="11">
        <f>IF(H6&lt;150,3,IF((H6&gt;=150)*(H6&lt;=450),4,IF((H6&gt;=450)*(H6&lt;=750),5,IF((H6&gt;=750)*(H6&lt;=1250),6,IF(H6&gt;1250,8,500)))))</f>
        <v>5</v>
      </c>
      <c r="AE12" s="15">
        <v>350</v>
      </c>
      <c r="AF12" s="16">
        <v>11</v>
      </c>
      <c r="AG12" s="5"/>
      <c r="AH12" s="5"/>
      <c r="AI12" s="5"/>
      <c r="AJ12" s="5"/>
    </row>
    <row r="13" spans="1:36" ht="13" customHeight="1">
      <c r="A13" s="65"/>
      <c r="B13" s="65"/>
      <c r="C13" s="65"/>
      <c r="D13" s="65"/>
      <c r="E13" s="65"/>
      <c r="F13" s="65"/>
      <c r="G13" s="66"/>
      <c r="H13" s="65"/>
      <c r="I13" s="65"/>
      <c r="J13" s="65"/>
      <c r="K13" s="65"/>
      <c r="L13" s="65"/>
      <c r="M13" s="65"/>
      <c r="N13" s="65"/>
      <c r="O13"/>
      <c r="P13"/>
      <c r="AC13" s="10">
        <v>2</v>
      </c>
      <c r="AD13" s="11">
        <f>IF(H6&lt;350,3,IF((H6&gt;=350)*(H6&lt;=850),4,IF((H6&gt;=850)*(H6&lt;=1050),5,IF(H6&gt;1050,6,500))))</f>
        <v>4</v>
      </c>
      <c r="AE13" s="15">
        <v>600</v>
      </c>
      <c r="AF13" s="16">
        <v>24</v>
      </c>
      <c r="AG13" s="5"/>
      <c r="AH13" s="5"/>
      <c r="AI13" s="5"/>
      <c r="AJ13" s="5"/>
    </row>
    <row r="14" spans="1:36" ht="102" customHeight="1">
      <c r="A14" s="70" t="s">
        <v>20</v>
      </c>
      <c r="B14" s="71" t="s">
        <v>155</v>
      </c>
      <c r="C14" s="70" t="s">
        <v>156</v>
      </c>
      <c r="D14" s="70" t="s">
        <v>21</v>
      </c>
      <c r="E14" s="70" t="s">
        <v>128</v>
      </c>
      <c r="F14" s="70" t="s">
        <v>129</v>
      </c>
      <c r="G14" s="70" t="s">
        <v>130</v>
      </c>
      <c r="H14" s="70" t="s">
        <v>131</v>
      </c>
      <c r="I14" s="70" t="s">
        <v>132</v>
      </c>
      <c r="J14" s="70" t="s">
        <v>133</v>
      </c>
      <c r="K14" s="70" t="s">
        <v>134</v>
      </c>
      <c r="L14" s="70" t="s">
        <v>117</v>
      </c>
      <c r="M14" s="70" t="s">
        <v>118</v>
      </c>
      <c r="N14" s="72" t="s">
        <v>122</v>
      </c>
      <c r="O14"/>
      <c r="P14"/>
      <c r="T14" s="20" t="s">
        <v>22</v>
      </c>
      <c r="U14" s="20" t="s">
        <v>23</v>
      </c>
      <c r="V14" s="20" t="s">
        <v>24</v>
      </c>
      <c r="W14" s="20" t="s">
        <v>25</v>
      </c>
      <c r="X14" s="20" t="s">
        <v>26</v>
      </c>
      <c r="Y14" s="20" t="s">
        <v>27</v>
      </c>
      <c r="AC14" s="10">
        <v>3</v>
      </c>
      <c r="AD14" s="11">
        <f>IF(H6&lt;550,3,IF((H6&gt;=550)*(H6&lt;=850),4,IF((H6&gt;=850)*(H6&lt;=1250),5,IF(H6&gt;1250,5,500))))</f>
        <v>3</v>
      </c>
      <c r="AE14" s="17">
        <v>750</v>
      </c>
      <c r="AF14" s="18">
        <v>30</v>
      </c>
      <c r="AG14" s="5"/>
      <c r="AH14" s="5"/>
      <c r="AI14" s="5"/>
      <c r="AJ14" s="5"/>
    </row>
    <row r="15" spans="1:36" ht="14.25" customHeight="1">
      <c r="A15" s="170">
        <v>1</v>
      </c>
      <c r="B15" s="156" t="s">
        <v>153</v>
      </c>
      <c r="C15" s="157">
        <v>42826</v>
      </c>
      <c r="D15" s="170">
        <f>IF(ISBLANK(C15),"",TRUNC((C15-WEEKDAY(C15,2)-DATE(YEAR(C15+4-WEEKDAY(C15,2)),1,-10))/7))</f>
        <v>13</v>
      </c>
      <c r="E15" s="164">
        <v>469</v>
      </c>
      <c r="F15" s="164">
        <v>472</v>
      </c>
      <c r="G15" s="164">
        <v>463</v>
      </c>
      <c r="H15" s="164">
        <v>468</v>
      </c>
      <c r="I15" s="164">
        <v>467</v>
      </c>
      <c r="J15" s="171">
        <f>IF(ISBLANK(E15),"",AVERAGE(E15:I15))</f>
        <v>467.8</v>
      </c>
      <c r="K15" s="172">
        <f>IF(ISBLANK(E15),"",AVERAGE(U15:Y15))</f>
        <v>6.2947032513878037E-2</v>
      </c>
      <c r="L15" s="208">
        <f>IF(ISBLANK(E15),"",(($H$6-J15)/J15)*100)</f>
        <v>-1.6673792218896988</v>
      </c>
      <c r="M15" s="208">
        <f>IF(ISBLANK(F15),"",(MAX(U15:Y15)-MIN(U15:Y15))/K15*100)</f>
        <v>0.96291725686628649</v>
      </c>
      <c r="N15" s="75" t="s">
        <v>123</v>
      </c>
      <c r="O15"/>
      <c r="P15"/>
      <c r="T15" s="22">
        <f>IF(ISBLANK(E15),"",((K15-$H$7)/$H$7)*100)</f>
        <v>-0.83573728289223359</v>
      </c>
      <c r="U15" s="23">
        <f t="shared" ref="U15:Y16" si="0">IF(ISBLANK(E15),"",IF(E15&lt;&gt;0,SQRT(($K$6*9.807)/(E15/0.189))))</f>
        <v>6.2865528128424025E-2</v>
      </c>
      <c r="V15" s="23">
        <f t="shared" si="0"/>
        <v>6.2665425143970555E-2</v>
      </c>
      <c r="W15" s="23">
        <f t="shared" si="0"/>
        <v>6.3271552982731918E-2</v>
      </c>
      <c r="X15" s="23">
        <f t="shared" si="0"/>
        <v>6.2932656314263674E-2</v>
      </c>
      <c r="Y15" s="23">
        <f t="shared" si="0"/>
        <v>6.3E-2</v>
      </c>
      <c r="AC15" s="10">
        <v>5</v>
      </c>
      <c r="AD15" s="11">
        <f>IF(H6&lt;225,3,IF(H6&gt;=225,2,500))</f>
        <v>2</v>
      </c>
      <c r="AE15" s="6" t="s">
        <v>19</v>
      </c>
      <c r="AF15" s="19"/>
      <c r="AG15" s="5"/>
      <c r="AH15" s="5"/>
      <c r="AI15" s="5"/>
      <c r="AJ15" s="5"/>
    </row>
    <row r="16" spans="1:36" ht="14">
      <c r="A16" s="174">
        <v>2</v>
      </c>
      <c r="B16" s="175"/>
      <c r="C16" s="176"/>
      <c r="D16" s="177" t="str">
        <f>IF(ISBLANK(C16),"",TRUNC((C16-WEEKDAY(C16,2)-DATE(YEAR(C16+4-WEEKDAY(C16,2)),1,-10))/7))</f>
        <v/>
      </c>
      <c r="E16" s="178"/>
      <c r="F16" s="178"/>
      <c r="G16" s="178"/>
      <c r="H16" s="178"/>
      <c r="I16" s="178"/>
      <c r="J16" s="179" t="str">
        <f>IF(ISBLANK(E16),"",AVERAGE(E16:I16))</f>
        <v/>
      </c>
      <c r="K16" s="173" t="str">
        <f>IF(ISBLANK(E16),"",AVERAGE(U16:Y16))</f>
        <v/>
      </c>
      <c r="L16" s="214" t="str">
        <f>IF(ISBLANK(E16),"",(($H$6-J16)/J16)*100)</f>
        <v/>
      </c>
      <c r="M16" s="215" t="str">
        <f>IF(ISBLANK(F16),"",(MAX(U16:Y16)-MIN(U16:Y16))/K16*100)</f>
        <v/>
      </c>
      <c r="N16" s="76"/>
      <c r="O16"/>
      <c r="P16"/>
      <c r="T16" s="22" t="str">
        <f>IF(ISBLANK(E16),"",((K16-$H$7)/$H$7)*100)</f>
        <v/>
      </c>
      <c r="U16" s="23" t="str">
        <f t="shared" si="0"/>
        <v/>
      </c>
      <c r="V16" s="23" t="str">
        <f t="shared" si="0"/>
        <v/>
      </c>
      <c r="W16" s="23" t="str">
        <f t="shared" si="0"/>
        <v/>
      </c>
      <c r="X16" s="23" t="str">
        <f t="shared" si="0"/>
        <v/>
      </c>
      <c r="Y16" s="23" t="str">
        <f t="shared" si="0"/>
        <v/>
      </c>
      <c r="AC16" s="10">
        <v>10</v>
      </c>
      <c r="AD16" s="11">
        <f>IF(H6&gt;1,3,500)</f>
        <v>3</v>
      </c>
      <c r="AE16" s="15">
        <v>100</v>
      </c>
      <c r="AF16" s="16">
        <v>12</v>
      </c>
      <c r="AG16" s="5">
        <f>IF(H6&lt;=150,AF16,IF((H6&gt;150)*(H6&lt;=225),AF17,IF((H6&gt;225)*(H6&lt;=300),AF18,IF((H6&gt;300)*(H6&lt;=475),AF19,IF((H6&gt;475)*(H6&lt;=675),AF20,IF((H6&gt;675),AF21,500))))))</f>
        <v>28</v>
      </c>
      <c r="AH16" s="5"/>
      <c r="AI16" s="5"/>
      <c r="AJ16" s="5"/>
    </row>
    <row r="17" spans="1:37" ht="14">
      <c r="A17" s="73">
        <v>3</v>
      </c>
      <c r="B17" s="160"/>
      <c r="C17" s="161"/>
      <c r="D17" s="73" t="str">
        <f>IF(ISBLANK(C17),"",TRUNC((C17-WEEKDAY(C17,2)-DATE(YEAR(C17+4-WEEKDAY(C17,2)),1,-10))/7))</f>
        <v/>
      </c>
      <c r="E17" s="166"/>
      <c r="F17" s="166"/>
      <c r="G17" s="166"/>
      <c r="H17" s="166"/>
      <c r="I17" s="166"/>
      <c r="J17" s="168" t="str">
        <f>IF(ISBLANK(E17),"",AVERAGE(E17:I17))</f>
        <v/>
      </c>
      <c r="K17" s="169" t="str">
        <f>IF(ISBLANK(E17),"",AVERAGE(U17:Y17))</f>
        <v/>
      </c>
      <c r="L17" s="216" t="str">
        <f>IF(ISBLANK(E17),"",(($H$6-J17)/J17)*100)</f>
        <v/>
      </c>
      <c r="M17" s="216" t="str">
        <f>IF(ISBLANK(F17),"",(MAX(U17:Y17)-MIN(U17:Y17))/K17*100)</f>
        <v/>
      </c>
      <c r="N17" s="77"/>
      <c r="O17"/>
      <c r="P17"/>
      <c r="T17" s="22" t="str">
        <f t="shared" ref="T17:T80" si="1">IF(ISBLANK(E17),"",((K17-$H$7)/$H$7)*100)</f>
        <v/>
      </c>
      <c r="U17" s="23" t="str">
        <f t="shared" ref="U17:U80" si="2">IF(ISBLANK(E17),"",IF(E17&lt;&gt;0,SQRT(($K$6*9.807)/(E17/0.189))))</f>
        <v/>
      </c>
      <c r="V17" s="23" t="str">
        <f t="shared" ref="V17:V80" si="3">IF(ISBLANK(F17),"",IF(F17&lt;&gt;0,SQRT(($K$6*9.807)/(F17/0.189))))</f>
        <v/>
      </c>
      <c r="W17" s="23" t="str">
        <f t="shared" ref="W17:W80" si="4">IF(ISBLANK(G17),"",IF(G17&lt;&gt;0,SQRT(($K$6*9.807)/(G17/0.189))))</f>
        <v/>
      </c>
      <c r="X17" s="23" t="str">
        <f t="shared" ref="X17:X80" si="5">IF(ISBLANK(H17),"",IF(H17&lt;&gt;0,SQRT(($K$6*9.807)/(H17/0.189))))</f>
        <v/>
      </c>
      <c r="Y17" s="23" t="str">
        <f t="shared" ref="Y17:Y80" si="6">IF(ISBLANK(I17),"",IF(I17&lt;&gt;0,SQRT(($K$6*9.807)/(I17/0.189))))</f>
        <v/>
      </c>
      <c r="AC17" s="10">
        <v>20</v>
      </c>
      <c r="AD17" s="11">
        <f>IF(H6&gt;1,3,500)</f>
        <v>3</v>
      </c>
      <c r="AE17" s="15">
        <v>200</v>
      </c>
      <c r="AF17" s="16">
        <v>24</v>
      </c>
      <c r="AG17" s="5"/>
      <c r="AH17" s="5"/>
      <c r="AI17" s="5"/>
      <c r="AJ17" s="5"/>
    </row>
    <row r="18" spans="1:37" ht="14">
      <c r="A18" s="183">
        <v>4</v>
      </c>
      <c r="B18" s="158"/>
      <c r="C18" s="159"/>
      <c r="D18" s="184" t="str">
        <f t="shared" ref="D18:D81" si="7">IF(ISBLANK(C18),"",TRUNC((C18-WEEKDAY(C18,2)-DATE(YEAR(C18+4-WEEKDAY(C18,2)),1,-10))/7))</f>
        <v/>
      </c>
      <c r="E18" s="165"/>
      <c r="F18" s="165"/>
      <c r="G18" s="165"/>
      <c r="H18" s="165"/>
      <c r="I18" s="165"/>
      <c r="J18" s="185" t="str">
        <f t="shared" ref="J18:J31" si="8">IF(ISBLANK(E18),"",AVERAGE(E18:I18))</f>
        <v/>
      </c>
      <c r="K18" s="186" t="str">
        <f t="shared" ref="K18:K31" si="9">IF(ISBLANK(E18),"",AVERAGE(U18:Y18))</f>
        <v/>
      </c>
      <c r="L18" s="217" t="str">
        <f t="shared" ref="L18:L31" si="10">IF(ISBLANK(E18),"",(($H$6-J18)/J18)*100)</f>
        <v/>
      </c>
      <c r="M18" s="218" t="str">
        <f t="shared" ref="M18:M31" si="11">IF(ISBLANK(F18),"",(MAX(U18:Y18)-MIN(U18:Y18))/K18*100)</f>
        <v/>
      </c>
      <c r="N18" s="76"/>
      <c r="O18"/>
      <c r="P18"/>
      <c r="T18" s="22" t="str">
        <f t="shared" si="1"/>
        <v/>
      </c>
      <c r="U18" s="23" t="str">
        <f t="shared" si="2"/>
        <v/>
      </c>
      <c r="V18" s="23" t="str">
        <f t="shared" si="3"/>
        <v/>
      </c>
      <c r="W18" s="23" t="str">
        <f t="shared" si="4"/>
        <v/>
      </c>
      <c r="X18" s="23" t="str">
        <f t="shared" si="5"/>
        <v/>
      </c>
      <c r="Y18" s="23" t="str">
        <f t="shared" si="6"/>
        <v/>
      </c>
      <c r="AC18" s="10">
        <v>30</v>
      </c>
      <c r="AD18" s="11">
        <f>IF(H6&lt;225,3,IF(H6&gt;=225,2,500))</f>
        <v>2</v>
      </c>
      <c r="AE18" s="15">
        <v>250</v>
      </c>
      <c r="AF18" s="16">
        <v>20</v>
      </c>
      <c r="AG18" s="5"/>
      <c r="AH18" s="5"/>
      <c r="AI18" s="5"/>
      <c r="AJ18" s="5"/>
    </row>
    <row r="19" spans="1:37" ht="14">
      <c r="A19" s="73">
        <v>5</v>
      </c>
      <c r="B19" s="160"/>
      <c r="C19" s="161"/>
      <c r="D19" s="73" t="str">
        <f t="shared" si="7"/>
        <v/>
      </c>
      <c r="E19" s="166"/>
      <c r="F19" s="166"/>
      <c r="G19" s="166"/>
      <c r="H19" s="166"/>
      <c r="I19" s="166"/>
      <c r="J19" s="168" t="str">
        <f t="shared" si="8"/>
        <v/>
      </c>
      <c r="K19" s="169" t="str">
        <f t="shared" si="9"/>
        <v/>
      </c>
      <c r="L19" s="216" t="str">
        <f t="shared" si="10"/>
        <v/>
      </c>
      <c r="M19" s="216" t="str">
        <f t="shared" si="11"/>
        <v/>
      </c>
      <c r="N19" s="77"/>
      <c r="O19"/>
      <c r="P19"/>
      <c r="T19" s="22" t="str">
        <f t="shared" si="1"/>
        <v/>
      </c>
      <c r="U19" s="23" t="str">
        <f t="shared" si="2"/>
        <v/>
      </c>
      <c r="V19" s="23" t="str">
        <f t="shared" si="3"/>
        <v/>
      </c>
      <c r="W19" s="23" t="str">
        <f t="shared" si="4"/>
        <v/>
      </c>
      <c r="X19" s="23" t="str">
        <f t="shared" si="5"/>
        <v/>
      </c>
      <c r="Y19" s="23" t="str">
        <f t="shared" si="6"/>
        <v/>
      </c>
      <c r="AC19" s="10">
        <v>50</v>
      </c>
      <c r="AD19" s="11">
        <f>IF(H6&lt;225,3,IF(H6&gt;=225,2,500))</f>
        <v>2</v>
      </c>
      <c r="AE19" s="15">
        <v>350</v>
      </c>
      <c r="AF19" s="16">
        <v>28</v>
      </c>
      <c r="AG19" s="5"/>
      <c r="AH19" s="5"/>
    </row>
    <row r="20" spans="1:37" s="21" customFormat="1" ht="14">
      <c r="A20" s="183">
        <v>6</v>
      </c>
      <c r="B20" s="158"/>
      <c r="C20" s="159"/>
      <c r="D20" s="184" t="str">
        <f t="shared" si="7"/>
        <v/>
      </c>
      <c r="E20" s="165"/>
      <c r="F20" s="165"/>
      <c r="G20" s="165"/>
      <c r="H20" s="165"/>
      <c r="I20" s="165"/>
      <c r="J20" s="185" t="str">
        <f t="shared" si="8"/>
        <v/>
      </c>
      <c r="K20" s="186" t="str">
        <f t="shared" si="9"/>
        <v/>
      </c>
      <c r="L20" s="217" t="str">
        <f t="shared" si="10"/>
        <v/>
      </c>
      <c r="M20" s="218" t="str">
        <f t="shared" si="11"/>
        <v/>
      </c>
      <c r="N20" s="76"/>
      <c r="O20"/>
      <c r="P20"/>
      <c r="Q20" s="1"/>
      <c r="R20" s="1"/>
      <c r="S20" s="1"/>
      <c r="T20" s="22" t="str">
        <f t="shared" si="1"/>
        <v/>
      </c>
      <c r="U20" s="23" t="str">
        <f t="shared" si="2"/>
        <v/>
      </c>
      <c r="V20" s="23" t="str">
        <f t="shared" si="3"/>
        <v/>
      </c>
      <c r="W20" s="23" t="str">
        <f t="shared" si="4"/>
        <v/>
      </c>
      <c r="X20" s="23" t="str">
        <f t="shared" si="5"/>
        <v/>
      </c>
      <c r="Y20" s="23" t="str">
        <f t="shared" si="6"/>
        <v/>
      </c>
      <c r="AC20" s="10">
        <v>100</v>
      </c>
      <c r="AD20" s="11">
        <f>IF(H6&lt;275,3,IF(H6&gt;=275,2,500))</f>
        <v>2</v>
      </c>
      <c r="AE20" s="15">
        <v>600</v>
      </c>
      <c r="AF20" s="16">
        <v>48</v>
      </c>
      <c r="AG20" s="5"/>
      <c r="AH20" s="5"/>
      <c r="AI20" s="1"/>
      <c r="AJ20" s="1"/>
      <c r="AK20" s="1"/>
    </row>
    <row r="21" spans="1:37" ht="14">
      <c r="A21" s="73">
        <v>7</v>
      </c>
      <c r="B21" s="160"/>
      <c r="C21" s="161"/>
      <c r="D21" s="73" t="str">
        <f t="shared" si="7"/>
        <v/>
      </c>
      <c r="E21" s="166"/>
      <c r="F21" s="166"/>
      <c r="G21" s="166"/>
      <c r="H21" s="166"/>
      <c r="I21" s="166"/>
      <c r="J21" s="168" t="str">
        <f t="shared" si="8"/>
        <v/>
      </c>
      <c r="K21" s="169" t="str">
        <f t="shared" si="9"/>
        <v/>
      </c>
      <c r="L21" s="216" t="str">
        <f t="shared" si="10"/>
        <v/>
      </c>
      <c r="M21" s="216" t="str">
        <f t="shared" si="11"/>
        <v/>
      </c>
      <c r="N21" s="77"/>
      <c r="O21"/>
      <c r="P21"/>
      <c r="T21" s="22" t="str">
        <f t="shared" si="1"/>
        <v/>
      </c>
      <c r="U21" s="23" t="str">
        <f t="shared" si="2"/>
        <v/>
      </c>
      <c r="V21" s="23" t="str">
        <f t="shared" si="3"/>
        <v/>
      </c>
      <c r="W21" s="23" t="str">
        <f t="shared" si="4"/>
        <v/>
      </c>
      <c r="X21" s="23" t="str">
        <f t="shared" si="5"/>
        <v/>
      </c>
      <c r="Y21" s="23" t="str">
        <f t="shared" si="6"/>
        <v/>
      </c>
      <c r="AC21" s="10">
        <v>125</v>
      </c>
      <c r="AD21" s="11">
        <f>IF(H6&lt;275,3,IF(H6&gt;=275,2,500))</f>
        <v>2</v>
      </c>
      <c r="AE21" s="17">
        <v>750</v>
      </c>
      <c r="AF21" s="18">
        <v>60</v>
      </c>
      <c r="AG21" s="5"/>
      <c r="AH21" s="5"/>
    </row>
    <row r="22" spans="1:37" ht="14">
      <c r="A22" s="174">
        <v>8</v>
      </c>
      <c r="B22" s="175"/>
      <c r="C22" s="176"/>
      <c r="D22" s="177" t="str">
        <f t="shared" si="7"/>
        <v/>
      </c>
      <c r="E22" s="178"/>
      <c r="F22" s="178"/>
      <c r="G22" s="178"/>
      <c r="H22" s="178"/>
      <c r="I22" s="178"/>
      <c r="J22" s="179" t="str">
        <f t="shared" si="8"/>
        <v/>
      </c>
      <c r="K22" s="173" t="str">
        <f t="shared" si="9"/>
        <v/>
      </c>
      <c r="L22" s="217" t="str">
        <f t="shared" si="10"/>
        <v/>
      </c>
      <c r="M22" s="218" t="str">
        <f t="shared" si="11"/>
        <v/>
      </c>
      <c r="N22" s="76"/>
      <c r="O22"/>
      <c r="P22"/>
      <c r="T22" s="22" t="str">
        <f t="shared" si="1"/>
        <v/>
      </c>
      <c r="U22" s="23" t="str">
        <f t="shared" si="2"/>
        <v/>
      </c>
      <c r="V22" s="23" t="str">
        <f t="shared" si="3"/>
        <v/>
      </c>
      <c r="W22" s="23" t="str">
        <f t="shared" si="4"/>
        <v/>
      </c>
      <c r="X22" s="23" t="str">
        <f t="shared" si="5"/>
        <v/>
      </c>
      <c r="Y22" s="23" t="str">
        <f t="shared" si="6"/>
        <v/>
      </c>
      <c r="AC22" s="21"/>
      <c r="AD22" s="21"/>
      <c r="AE22" s="21"/>
      <c r="AF22" s="21"/>
      <c r="AG22" s="21"/>
      <c r="AH22" s="21"/>
      <c r="AI22" s="21"/>
      <c r="AJ22" s="21"/>
      <c r="AK22" s="21"/>
    </row>
    <row r="23" spans="1:37" ht="14">
      <c r="A23" s="73">
        <v>9</v>
      </c>
      <c r="B23" s="160"/>
      <c r="C23" s="161"/>
      <c r="D23" s="73" t="str">
        <f t="shared" si="7"/>
        <v/>
      </c>
      <c r="E23" s="166"/>
      <c r="F23" s="166"/>
      <c r="G23" s="166"/>
      <c r="H23" s="166"/>
      <c r="I23" s="166"/>
      <c r="J23" s="168" t="str">
        <f t="shared" si="8"/>
        <v/>
      </c>
      <c r="K23" s="169" t="str">
        <f t="shared" si="9"/>
        <v/>
      </c>
      <c r="L23" s="216" t="str">
        <f t="shared" si="10"/>
        <v/>
      </c>
      <c r="M23" s="216" t="str">
        <f t="shared" si="11"/>
        <v/>
      </c>
      <c r="N23" s="77"/>
      <c r="O23"/>
      <c r="P23"/>
      <c r="T23" s="22" t="str">
        <f t="shared" si="1"/>
        <v/>
      </c>
      <c r="U23" s="23" t="str">
        <f t="shared" si="2"/>
        <v/>
      </c>
      <c r="V23" s="23" t="str">
        <f t="shared" si="3"/>
        <v/>
      </c>
      <c r="W23" s="23" t="str">
        <f t="shared" si="4"/>
        <v/>
      </c>
      <c r="X23" s="23" t="str">
        <f t="shared" si="5"/>
        <v/>
      </c>
      <c r="Y23" s="23" t="str">
        <f t="shared" si="6"/>
        <v/>
      </c>
    </row>
    <row r="24" spans="1:37" ht="14">
      <c r="A24" s="183">
        <v>10</v>
      </c>
      <c r="B24" s="158"/>
      <c r="C24" s="159"/>
      <c r="D24" s="184" t="str">
        <f t="shared" si="7"/>
        <v/>
      </c>
      <c r="E24" s="165"/>
      <c r="F24" s="165"/>
      <c r="G24" s="165"/>
      <c r="H24" s="165"/>
      <c r="I24" s="165"/>
      <c r="J24" s="185" t="str">
        <f t="shared" si="8"/>
        <v/>
      </c>
      <c r="K24" s="186" t="str">
        <f t="shared" si="9"/>
        <v/>
      </c>
      <c r="L24" s="217" t="str">
        <f t="shared" si="10"/>
        <v/>
      </c>
      <c r="M24" s="218" t="str">
        <f t="shared" si="11"/>
        <v/>
      </c>
      <c r="N24" s="76"/>
      <c r="O24"/>
      <c r="P24"/>
      <c r="T24" s="22" t="str">
        <f t="shared" si="1"/>
        <v/>
      </c>
      <c r="U24" s="23" t="str">
        <f t="shared" si="2"/>
        <v/>
      </c>
      <c r="V24" s="23" t="str">
        <f t="shared" si="3"/>
        <v/>
      </c>
      <c r="W24" s="23" t="str">
        <f t="shared" si="4"/>
        <v/>
      </c>
      <c r="X24" s="23" t="str">
        <f t="shared" si="5"/>
        <v/>
      </c>
      <c r="Y24" s="23" t="str">
        <f t="shared" si="6"/>
        <v/>
      </c>
    </row>
    <row r="25" spans="1:37" ht="14">
      <c r="A25" s="73">
        <v>11</v>
      </c>
      <c r="B25" s="160"/>
      <c r="C25" s="161"/>
      <c r="D25" s="73" t="str">
        <f t="shared" si="7"/>
        <v/>
      </c>
      <c r="E25" s="166"/>
      <c r="F25" s="166"/>
      <c r="G25" s="166"/>
      <c r="H25" s="166"/>
      <c r="I25" s="166"/>
      <c r="J25" s="168" t="str">
        <f t="shared" si="8"/>
        <v/>
      </c>
      <c r="K25" s="169" t="str">
        <f t="shared" si="9"/>
        <v/>
      </c>
      <c r="L25" s="216" t="str">
        <f t="shared" si="10"/>
        <v/>
      </c>
      <c r="M25" s="216" t="str">
        <f t="shared" si="11"/>
        <v/>
      </c>
      <c r="N25" s="77"/>
      <c r="O25"/>
      <c r="P25"/>
      <c r="T25" s="22" t="str">
        <f t="shared" si="1"/>
        <v/>
      </c>
      <c r="U25" s="23" t="str">
        <f t="shared" si="2"/>
        <v/>
      </c>
      <c r="V25" s="23" t="str">
        <f t="shared" si="3"/>
        <v/>
      </c>
      <c r="W25" s="23" t="str">
        <f t="shared" si="4"/>
        <v/>
      </c>
      <c r="X25" s="23" t="str">
        <f t="shared" si="5"/>
        <v/>
      </c>
      <c r="Y25" s="23" t="str">
        <f t="shared" si="6"/>
        <v/>
      </c>
    </row>
    <row r="26" spans="1:37" ht="14">
      <c r="A26" s="183">
        <v>12</v>
      </c>
      <c r="B26" s="158"/>
      <c r="C26" s="159"/>
      <c r="D26" s="184" t="str">
        <f t="shared" si="7"/>
        <v/>
      </c>
      <c r="E26" s="165"/>
      <c r="F26" s="165"/>
      <c r="G26" s="165"/>
      <c r="H26" s="165"/>
      <c r="I26" s="165"/>
      <c r="J26" s="185" t="str">
        <f t="shared" si="8"/>
        <v/>
      </c>
      <c r="K26" s="186" t="str">
        <f t="shared" si="9"/>
        <v/>
      </c>
      <c r="L26" s="219" t="str">
        <f t="shared" si="10"/>
        <v/>
      </c>
      <c r="M26" s="220" t="str">
        <f t="shared" si="11"/>
        <v/>
      </c>
      <c r="N26" s="76"/>
      <c r="O26"/>
      <c r="P26"/>
      <c r="T26" s="22" t="str">
        <f t="shared" si="1"/>
        <v/>
      </c>
      <c r="U26" s="23" t="str">
        <f t="shared" si="2"/>
        <v/>
      </c>
      <c r="V26" s="23" t="str">
        <f t="shared" si="3"/>
        <v/>
      </c>
      <c r="W26" s="23" t="str">
        <f t="shared" si="4"/>
        <v/>
      </c>
      <c r="X26" s="23" t="str">
        <f t="shared" si="5"/>
        <v/>
      </c>
      <c r="Y26" s="23" t="str">
        <f t="shared" si="6"/>
        <v/>
      </c>
    </row>
    <row r="27" spans="1:37" ht="14">
      <c r="A27" s="73">
        <v>13</v>
      </c>
      <c r="B27" s="160"/>
      <c r="C27" s="161"/>
      <c r="D27" s="73" t="str">
        <f t="shared" si="7"/>
        <v/>
      </c>
      <c r="E27" s="166"/>
      <c r="F27" s="166"/>
      <c r="G27" s="166"/>
      <c r="H27" s="166"/>
      <c r="I27" s="166"/>
      <c r="J27" s="168" t="str">
        <f t="shared" si="8"/>
        <v/>
      </c>
      <c r="K27" s="169" t="str">
        <f t="shared" si="9"/>
        <v/>
      </c>
      <c r="L27" s="219" t="str">
        <f t="shared" si="10"/>
        <v/>
      </c>
      <c r="M27" s="220" t="str">
        <f t="shared" si="11"/>
        <v/>
      </c>
      <c r="N27" s="77"/>
      <c r="O27"/>
      <c r="P27"/>
      <c r="T27" s="22" t="str">
        <f t="shared" si="1"/>
        <v/>
      </c>
      <c r="U27" s="23" t="str">
        <f t="shared" si="2"/>
        <v/>
      </c>
      <c r="V27" s="23" t="str">
        <f t="shared" si="3"/>
        <v/>
      </c>
      <c r="W27" s="23" t="str">
        <f t="shared" si="4"/>
        <v/>
      </c>
      <c r="X27" s="23" t="str">
        <f t="shared" si="5"/>
        <v/>
      </c>
      <c r="Y27" s="23" t="str">
        <f t="shared" si="6"/>
        <v/>
      </c>
    </row>
    <row r="28" spans="1:37" ht="14">
      <c r="A28" s="174">
        <v>14</v>
      </c>
      <c r="B28" s="175"/>
      <c r="C28" s="176"/>
      <c r="D28" s="177" t="str">
        <f t="shared" si="7"/>
        <v/>
      </c>
      <c r="E28" s="178"/>
      <c r="F28" s="178"/>
      <c r="G28" s="178"/>
      <c r="H28" s="178"/>
      <c r="I28" s="178"/>
      <c r="J28" s="179" t="str">
        <f t="shared" si="8"/>
        <v/>
      </c>
      <c r="K28" s="173" t="str">
        <f t="shared" si="9"/>
        <v/>
      </c>
      <c r="L28" s="219" t="str">
        <f t="shared" si="10"/>
        <v/>
      </c>
      <c r="M28" s="220" t="str">
        <f t="shared" si="11"/>
        <v/>
      </c>
      <c r="N28" s="76"/>
      <c r="O28"/>
      <c r="P28"/>
      <c r="T28" s="22" t="str">
        <f t="shared" si="1"/>
        <v/>
      </c>
      <c r="U28" s="23" t="str">
        <f t="shared" si="2"/>
        <v/>
      </c>
      <c r="V28" s="23" t="str">
        <f t="shared" si="3"/>
        <v/>
      </c>
      <c r="W28" s="23" t="str">
        <f t="shared" si="4"/>
        <v/>
      </c>
      <c r="X28" s="23" t="str">
        <f t="shared" si="5"/>
        <v/>
      </c>
      <c r="Y28" s="23" t="str">
        <f t="shared" si="6"/>
        <v/>
      </c>
    </row>
    <row r="29" spans="1:37" ht="14">
      <c r="A29" s="73">
        <v>15</v>
      </c>
      <c r="B29" s="160"/>
      <c r="C29" s="161"/>
      <c r="D29" s="73" t="str">
        <f t="shared" si="7"/>
        <v/>
      </c>
      <c r="E29" s="166"/>
      <c r="F29" s="166"/>
      <c r="G29" s="166"/>
      <c r="H29" s="166"/>
      <c r="I29" s="166"/>
      <c r="J29" s="168" t="str">
        <f t="shared" si="8"/>
        <v/>
      </c>
      <c r="K29" s="169" t="str">
        <f t="shared" si="9"/>
        <v/>
      </c>
      <c r="L29" s="219" t="str">
        <f t="shared" si="10"/>
        <v/>
      </c>
      <c r="M29" s="220" t="str">
        <f t="shared" si="11"/>
        <v/>
      </c>
      <c r="N29" s="77"/>
      <c r="O29"/>
      <c r="P29"/>
      <c r="T29" s="22" t="str">
        <f t="shared" si="1"/>
        <v/>
      </c>
      <c r="U29" s="23" t="str">
        <f t="shared" si="2"/>
        <v/>
      </c>
      <c r="V29" s="23" t="str">
        <f t="shared" si="3"/>
        <v/>
      </c>
      <c r="W29" s="23" t="str">
        <f t="shared" si="4"/>
        <v/>
      </c>
      <c r="X29" s="23" t="str">
        <f t="shared" si="5"/>
        <v/>
      </c>
      <c r="Y29" s="23" t="str">
        <f t="shared" si="6"/>
        <v/>
      </c>
    </row>
    <row r="30" spans="1:37" ht="14">
      <c r="A30" s="183">
        <v>16</v>
      </c>
      <c r="B30" s="158"/>
      <c r="C30" s="159"/>
      <c r="D30" s="184" t="str">
        <f t="shared" si="7"/>
        <v/>
      </c>
      <c r="E30" s="165"/>
      <c r="F30" s="165"/>
      <c r="G30" s="165"/>
      <c r="H30" s="165"/>
      <c r="I30" s="165"/>
      <c r="J30" s="185" t="str">
        <f t="shared" si="8"/>
        <v/>
      </c>
      <c r="K30" s="186" t="str">
        <f t="shared" si="9"/>
        <v/>
      </c>
      <c r="L30" s="219" t="str">
        <f t="shared" si="10"/>
        <v/>
      </c>
      <c r="M30" s="220" t="str">
        <f t="shared" si="11"/>
        <v/>
      </c>
      <c r="N30" s="76"/>
      <c r="O30"/>
      <c r="P30"/>
      <c r="T30" s="22" t="str">
        <f t="shared" si="1"/>
        <v/>
      </c>
      <c r="U30" s="23" t="str">
        <f t="shared" si="2"/>
        <v/>
      </c>
      <c r="V30" s="23" t="str">
        <f t="shared" si="3"/>
        <v/>
      </c>
      <c r="W30" s="23" t="str">
        <f t="shared" si="4"/>
        <v/>
      </c>
      <c r="X30" s="23" t="str">
        <f t="shared" si="5"/>
        <v/>
      </c>
      <c r="Y30" s="23" t="str">
        <f t="shared" si="6"/>
        <v/>
      </c>
    </row>
    <row r="31" spans="1:37" ht="14">
      <c r="A31" s="73">
        <v>17</v>
      </c>
      <c r="B31" s="160"/>
      <c r="C31" s="161"/>
      <c r="D31" s="73" t="str">
        <f t="shared" si="7"/>
        <v/>
      </c>
      <c r="E31" s="166"/>
      <c r="F31" s="166"/>
      <c r="G31" s="166"/>
      <c r="H31" s="166"/>
      <c r="I31" s="166"/>
      <c r="J31" s="168" t="str">
        <f t="shared" si="8"/>
        <v/>
      </c>
      <c r="K31" s="169" t="str">
        <f t="shared" si="9"/>
        <v/>
      </c>
      <c r="L31" s="219" t="str">
        <f t="shared" si="10"/>
        <v/>
      </c>
      <c r="M31" s="220" t="str">
        <f t="shared" si="11"/>
        <v/>
      </c>
      <c r="N31" s="77"/>
      <c r="O31"/>
      <c r="P31"/>
      <c r="T31" s="22" t="str">
        <f t="shared" si="1"/>
        <v/>
      </c>
      <c r="U31" s="23" t="str">
        <f t="shared" si="2"/>
        <v/>
      </c>
      <c r="V31" s="23" t="str">
        <f t="shared" si="3"/>
        <v/>
      </c>
      <c r="W31" s="23" t="str">
        <f t="shared" si="4"/>
        <v/>
      </c>
      <c r="X31" s="23" t="str">
        <f t="shared" si="5"/>
        <v/>
      </c>
      <c r="Y31" s="23" t="str">
        <f t="shared" si="6"/>
        <v/>
      </c>
    </row>
    <row r="32" spans="1:37" ht="14">
      <c r="A32" s="183">
        <v>18</v>
      </c>
      <c r="B32" s="158"/>
      <c r="C32" s="159"/>
      <c r="D32" s="184" t="str">
        <f t="shared" si="7"/>
        <v/>
      </c>
      <c r="E32" s="165"/>
      <c r="F32" s="165"/>
      <c r="G32" s="165"/>
      <c r="H32" s="165"/>
      <c r="I32" s="165"/>
      <c r="J32" s="185" t="str">
        <f t="shared" ref="J32:J95" si="12">IF(ISBLANK(E32),"",AVERAGE(E32:I32))</f>
        <v/>
      </c>
      <c r="K32" s="186" t="str">
        <f t="shared" ref="K32:K95" si="13">IF(ISBLANK(E32),"",AVERAGE(U32:Y32))</f>
        <v/>
      </c>
      <c r="L32" s="219" t="str">
        <f t="shared" ref="L32:L95" si="14">IF(ISBLANK(E32),"",(($H$6-J32)/J32)*100)</f>
        <v/>
      </c>
      <c r="M32" s="220" t="str">
        <f t="shared" ref="M32:M95" si="15">IF(ISBLANK(F32),"",(MAX(U32:Y32)-MIN(U32:Y32))/K32*100)</f>
        <v/>
      </c>
      <c r="N32" s="76"/>
      <c r="O32"/>
      <c r="P32"/>
      <c r="T32" s="22" t="str">
        <f t="shared" si="1"/>
        <v/>
      </c>
      <c r="U32" s="23" t="str">
        <f t="shared" si="2"/>
        <v/>
      </c>
      <c r="V32" s="23" t="str">
        <f t="shared" si="3"/>
        <v/>
      </c>
      <c r="W32" s="23" t="str">
        <f t="shared" si="4"/>
        <v/>
      </c>
      <c r="X32" s="23" t="str">
        <f t="shared" si="5"/>
        <v/>
      </c>
      <c r="Y32" s="23" t="str">
        <f t="shared" si="6"/>
        <v/>
      </c>
    </row>
    <row r="33" spans="1:25" ht="14">
      <c r="A33" s="73">
        <v>19</v>
      </c>
      <c r="B33" s="160"/>
      <c r="C33" s="161"/>
      <c r="D33" s="73" t="str">
        <f t="shared" si="7"/>
        <v/>
      </c>
      <c r="E33" s="166"/>
      <c r="F33" s="166"/>
      <c r="G33" s="166"/>
      <c r="H33" s="166"/>
      <c r="I33" s="166"/>
      <c r="J33" s="168" t="str">
        <f t="shared" si="12"/>
        <v/>
      </c>
      <c r="K33" s="169" t="str">
        <f t="shared" si="13"/>
        <v/>
      </c>
      <c r="L33" s="219" t="str">
        <f t="shared" si="14"/>
        <v/>
      </c>
      <c r="M33" s="220" t="str">
        <f t="shared" si="15"/>
        <v/>
      </c>
      <c r="N33" s="77"/>
      <c r="O33"/>
      <c r="P33"/>
      <c r="T33" s="22" t="str">
        <f t="shared" si="1"/>
        <v/>
      </c>
      <c r="U33" s="23" t="str">
        <f t="shared" si="2"/>
        <v/>
      </c>
      <c r="V33" s="23" t="str">
        <f t="shared" si="3"/>
        <v/>
      </c>
      <c r="W33" s="23" t="str">
        <f t="shared" si="4"/>
        <v/>
      </c>
      <c r="X33" s="23" t="str">
        <f t="shared" si="5"/>
        <v/>
      </c>
      <c r="Y33" s="23" t="str">
        <f t="shared" si="6"/>
        <v/>
      </c>
    </row>
    <row r="34" spans="1:25" ht="14">
      <c r="A34" s="174">
        <v>20</v>
      </c>
      <c r="B34" s="175"/>
      <c r="C34" s="176"/>
      <c r="D34" s="177" t="str">
        <f t="shared" si="7"/>
        <v/>
      </c>
      <c r="E34" s="178"/>
      <c r="F34" s="178"/>
      <c r="G34" s="178"/>
      <c r="H34" s="178"/>
      <c r="I34" s="178"/>
      <c r="J34" s="179" t="str">
        <f t="shared" si="12"/>
        <v/>
      </c>
      <c r="K34" s="173" t="str">
        <f t="shared" si="13"/>
        <v/>
      </c>
      <c r="L34" s="219" t="str">
        <f t="shared" si="14"/>
        <v/>
      </c>
      <c r="M34" s="220" t="str">
        <f t="shared" si="15"/>
        <v/>
      </c>
      <c r="N34" s="76"/>
      <c r="O34"/>
      <c r="P34"/>
      <c r="T34" s="22" t="str">
        <f t="shared" si="1"/>
        <v/>
      </c>
      <c r="U34" s="23" t="str">
        <f t="shared" si="2"/>
        <v/>
      </c>
      <c r="V34" s="23" t="str">
        <f t="shared" si="3"/>
        <v/>
      </c>
      <c r="W34" s="23" t="str">
        <f t="shared" si="4"/>
        <v/>
      </c>
      <c r="X34" s="23" t="str">
        <f t="shared" si="5"/>
        <v/>
      </c>
      <c r="Y34" s="23" t="str">
        <f t="shared" si="6"/>
        <v/>
      </c>
    </row>
    <row r="35" spans="1:25" ht="14">
      <c r="A35" s="73">
        <v>21</v>
      </c>
      <c r="B35" s="160"/>
      <c r="C35" s="161"/>
      <c r="D35" s="73" t="str">
        <f t="shared" si="7"/>
        <v/>
      </c>
      <c r="E35" s="166"/>
      <c r="F35" s="166"/>
      <c r="G35" s="166"/>
      <c r="H35" s="166"/>
      <c r="I35" s="166"/>
      <c r="J35" s="168" t="str">
        <f t="shared" si="12"/>
        <v/>
      </c>
      <c r="K35" s="169" t="str">
        <f t="shared" si="13"/>
        <v/>
      </c>
      <c r="L35" s="219" t="str">
        <f t="shared" si="14"/>
        <v/>
      </c>
      <c r="M35" s="220" t="str">
        <f t="shared" si="15"/>
        <v/>
      </c>
      <c r="N35" s="77"/>
      <c r="O35"/>
      <c r="P35"/>
      <c r="T35" s="22" t="str">
        <f t="shared" si="1"/>
        <v/>
      </c>
      <c r="U35" s="23" t="str">
        <f t="shared" si="2"/>
        <v/>
      </c>
      <c r="V35" s="23" t="str">
        <f t="shared" si="3"/>
        <v/>
      </c>
      <c r="W35" s="23" t="str">
        <f t="shared" si="4"/>
        <v/>
      </c>
      <c r="X35" s="23" t="str">
        <f t="shared" si="5"/>
        <v/>
      </c>
      <c r="Y35" s="23" t="str">
        <f t="shared" si="6"/>
        <v/>
      </c>
    </row>
    <row r="36" spans="1:25" ht="14">
      <c r="A36" s="183">
        <v>22</v>
      </c>
      <c r="B36" s="158"/>
      <c r="C36" s="159"/>
      <c r="D36" s="184" t="str">
        <f t="shared" si="7"/>
        <v/>
      </c>
      <c r="E36" s="165"/>
      <c r="F36" s="165"/>
      <c r="G36" s="165"/>
      <c r="H36" s="165"/>
      <c r="I36" s="165"/>
      <c r="J36" s="185" t="str">
        <f t="shared" si="12"/>
        <v/>
      </c>
      <c r="K36" s="186" t="str">
        <f t="shared" si="13"/>
        <v/>
      </c>
      <c r="L36" s="219" t="str">
        <f t="shared" si="14"/>
        <v/>
      </c>
      <c r="M36" s="220" t="str">
        <f t="shared" si="15"/>
        <v/>
      </c>
      <c r="N36" s="76"/>
      <c r="O36"/>
      <c r="P36"/>
      <c r="T36" s="22" t="str">
        <f t="shared" si="1"/>
        <v/>
      </c>
      <c r="U36" s="23" t="str">
        <f t="shared" si="2"/>
        <v/>
      </c>
      <c r="V36" s="23" t="str">
        <f t="shared" si="3"/>
        <v/>
      </c>
      <c r="W36" s="23" t="str">
        <f t="shared" si="4"/>
        <v/>
      </c>
      <c r="X36" s="23" t="str">
        <f t="shared" si="5"/>
        <v/>
      </c>
      <c r="Y36" s="23" t="str">
        <f t="shared" si="6"/>
        <v/>
      </c>
    </row>
    <row r="37" spans="1:25" ht="14">
      <c r="A37" s="73">
        <v>23</v>
      </c>
      <c r="B37" s="160"/>
      <c r="C37" s="161"/>
      <c r="D37" s="73" t="str">
        <f t="shared" si="7"/>
        <v/>
      </c>
      <c r="E37" s="166"/>
      <c r="F37" s="166"/>
      <c r="G37" s="166"/>
      <c r="H37" s="166"/>
      <c r="I37" s="166"/>
      <c r="J37" s="168" t="str">
        <f t="shared" si="12"/>
        <v/>
      </c>
      <c r="K37" s="169" t="str">
        <f t="shared" si="13"/>
        <v/>
      </c>
      <c r="L37" s="216" t="str">
        <f t="shared" si="14"/>
        <v/>
      </c>
      <c r="M37" s="216" t="str">
        <f t="shared" si="15"/>
        <v/>
      </c>
      <c r="N37" s="77"/>
      <c r="O37"/>
      <c r="P37"/>
      <c r="T37" s="22" t="str">
        <f t="shared" si="1"/>
        <v/>
      </c>
      <c r="U37" s="23" t="str">
        <f t="shared" si="2"/>
        <v/>
      </c>
      <c r="V37" s="23" t="str">
        <f t="shared" si="3"/>
        <v/>
      </c>
      <c r="W37" s="23" t="str">
        <f t="shared" si="4"/>
        <v/>
      </c>
      <c r="X37" s="23" t="str">
        <f t="shared" si="5"/>
        <v/>
      </c>
      <c r="Y37" s="23" t="str">
        <f t="shared" si="6"/>
        <v/>
      </c>
    </row>
    <row r="38" spans="1:25" ht="14">
      <c r="A38" s="183">
        <v>24</v>
      </c>
      <c r="B38" s="158"/>
      <c r="C38" s="159"/>
      <c r="D38" s="184" t="str">
        <f t="shared" si="7"/>
        <v/>
      </c>
      <c r="E38" s="165"/>
      <c r="F38" s="165"/>
      <c r="G38" s="165"/>
      <c r="H38" s="165"/>
      <c r="I38" s="165"/>
      <c r="J38" s="185" t="str">
        <f t="shared" si="12"/>
        <v/>
      </c>
      <c r="K38" s="186" t="str">
        <f t="shared" si="13"/>
        <v/>
      </c>
      <c r="L38" s="217" t="str">
        <f t="shared" si="14"/>
        <v/>
      </c>
      <c r="M38" s="218" t="str">
        <f t="shared" si="15"/>
        <v/>
      </c>
      <c r="N38" s="76"/>
      <c r="O38"/>
      <c r="P38"/>
      <c r="T38" s="22" t="str">
        <f t="shared" si="1"/>
        <v/>
      </c>
      <c r="U38" s="23" t="str">
        <f t="shared" si="2"/>
        <v/>
      </c>
      <c r="V38" s="23" t="str">
        <f t="shared" si="3"/>
        <v/>
      </c>
      <c r="W38" s="23" t="str">
        <f t="shared" si="4"/>
        <v/>
      </c>
      <c r="X38" s="23" t="str">
        <f t="shared" si="5"/>
        <v/>
      </c>
      <c r="Y38" s="23" t="str">
        <f t="shared" si="6"/>
        <v/>
      </c>
    </row>
    <row r="39" spans="1:25" ht="14">
      <c r="A39" s="73">
        <v>25</v>
      </c>
      <c r="B39" s="160"/>
      <c r="C39" s="161"/>
      <c r="D39" s="73" t="str">
        <f t="shared" si="7"/>
        <v/>
      </c>
      <c r="E39" s="166"/>
      <c r="F39" s="166"/>
      <c r="G39" s="166"/>
      <c r="H39" s="166"/>
      <c r="I39" s="166"/>
      <c r="J39" s="168" t="str">
        <f t="shared" si="12"/>
        <v/>
      </c>
      <c r="K39" s="169" t="str">
        <f t="shared" si="13"/>
        <v/>
      </c>
      <c r="L39" s="216" t="str">
        <f t="shared" si="14"/>
        <v/>
      </c>
      <c r="M39" s="216" t="str">
        <f t="shared" si="15"/>
        <v/>
      </c>
      <c r="N39" s="77"/>
      <c r="O39"/>
      <c r="P39"/>
      <c r="T39" s="22" t="str">
        <f t="shared" si="1"/>
        <v/>
      </c>
      <c r="U39" s="23" t="str">
        <f t="shared" si="2"/>
        <v/>
      </c>
      <c r="V39" s="23" t="str">
        <f t="shared" si="3"/>
        <v/>
      </c>
      <c r="W39" s="23" t="str">
        <f t="shared" si="4"/>
        <v/>
      </c>
      <c r="X39" s="23" t="str">
        <f t="shared" si="5"/>
        <v/>
      </c>
      <c r="Y39" s="23" t="str">
        <f t="shared" si="6"/>
        <v/>
      </c>
    </row>
    <row r="40" spans="1:25" ht="14">
      <c r="A40" s="174">
        <v>26</v>
      </c>
      <c r="B40" s="175"/>
      <c r="C40" s="176"/>
      <c r="D40" s="177" t="str">
        <f t="shared" si="7"/>
        <v/>
      </c>
      <c r="E40" s="178"/>
      <c r="F40" s="178"/>
      <c r="G40" s="178"/>
      <c r="H40" s="178"/>
      <c r="I40" s="178"/>
      <c r="J40" s="179" t="str">
        <f t="shared" si="12"/>
        <v/>
      </c>
      <c r="K40" s="173" t="str">
        <f t="shared" si="13"/>
        <v/>
      </c>
      <c r="L40" s="217" t="str">
        <f t="shared" si="14"/>
        <v/>
      </c>
      <c r="M40" s="218" t="str">
        <f t="shared" si="15"/>
        <v/>
      </c>
      <c r="N40" s="76"/>
      <c r="O40"/>
      <c r="P40"/>
      <c r="T40" s="22" t="str">
        <f t="shared" si="1"/>
        <v/>
      </c>
      <c r="U40" s="23" t="str">
        <f t="shared" si="2"/>
        <v/>
      </c>
      <c r="V40" s="23" t="str">
        <f t="shared" si="3"/>
        <v/>
      </c>
      <c r="W40" s="23" t="str">
        <f t="shared" si="4"/>
        <v/>
      </c>
      <c r="X40" s="23" t="str">
        <f t="shared" si="5"/>
        <v/>
      </c>
      <c r="Y40" s="23" t="str">
        <f t="shared" si="6"/>
        <v/>
      </c>
    </row>
    <row r="41" spans="1:25" ht="14">
      <c r="A41" s="73">
        <v>27</v>
      </c>
      <c r="B41" s="160"/>
      <c r="C41" s="161"/>
      <c r="D41" s="73" t="str">
        <f t="shared" si="7"/>
        <v/>
      </c>
      <c r="E41" s="166"/>
      <c r="F41" s="166"/>
      <c r="G41" s="166"/>
      <c r="H41" s="166"/>
      <c r="I41" s="166"/>
      <c r="J41" s="168" t="str">
        <f t="shared" si="12"/>
        <v/>
      </c>
      <c r="K41" s="169" t="str">
        <f t="shared" si="13"/>
        <v/>
      </c>
      <c r="L41" s="216" t="str">
        <f t="shared" si="14"/>
        <v/>
      </c>
      <c r="M41" s="216" t="str">
        <f t="shared" si="15"/>
        <v/>
      </c>
      <c r="N41" s="77"/>
      <c r="O41"/>
      <c r="P41"/>
      <c r="T41" s="22" t="str">
        <f t="shared" si="1"/>
        <v/>
      </c>
      <c r="U41" s="23" t="str">
        <f t="shared" si="2"/>
        <v/>
      </c>
      <c r="V41" s="23" t="str">
        <f t="shared" si="3"/>
        <v/>
      </c>
      <c r="W41" s="23" t="str">
        <f t="shared" si="4"/>
        <v/>
      </c>
      <c r="X41" s="23" t="str">
        <f t="shared" si="5"/>
        <v/>
      </c>
      <c r="Y41" s="23" t="str">
        <f t="shared" si="6"/>
        <v/>
      </c>
    </row>
    <row r="42" spans="1:25" ht="14">
      <c r="A42" s="183">
        <v>28</v>
      </c>
      <c r="B42" s="158"/>
      <c r="C42" s="159"/>
      <c r="D42" s="184" t="str">
        <f t="shared" si="7"/>
        <v/>
      </c>
      <c r="E42" s="165"/>
      <c r="F42" s="165"/>
      <c r="G42" s="165"/>
      <c r="H42" s="165"/>
      <c r="I42" s="165"/>
      <c r="J42" s="185" t="str">
        <f t="shared" si="12"/>
        <v/>
      </c>
      <c r="K42" s="186" t="str">
        <f t="shared" si="13"/>
        <v/>
      </c>
      <c r="L42" s="217" t="str">
        <f t="shared" si="14"/>
        <v/>
      </c>
      <c r="M42" s="218" t="str">
        <f t="shared" si="15"/>
        <v/>
      </c>
      <c r="N42" s="76"/>
      <c r="O42"/>
      <c r="P42"/>
      <c r="T42" s="22" t="str">
        <f t="shared" si="1"/>
        <v/>
      </c>
      <c r="U42" s="23" t="str">
        <f t="shared" si="2"/>
        <v/>
      </c>
      <c r="V42" s="23" t="str">
        <f t="shared" si="3"/>
        <v/>
      </c>
      <c r="W42" s="23" t="str">
        <f t="shared" si="4"/>
        <v/>
      </c>
      <c r="X42" s="23" t="str">
        <f t="shared" si="5"/>
        <v/>
      </c>
      <c r="Y42" s="23" t="str">
        <f t="shared" si="6"/>
        <v/>
      </c>
    </row>
    <row r="43" spans="1:25" ht="14">
      <c r="A43" s="73">
        <v>29</v>
      </c>
      <c r="B43" s="160"/>
      <c r="C43" s="161"/>
      <c r="D43" s="73" t="str">
        <f t="shared" si="7"/>
        <v/>
      </c>
      <c r="E43" s="166"/>
      <c r="F43" s="166"/>
      <c r="G43" s="166"/>
      <c r="H43" s="166"/>
      <c r="I43" s="166"/>
      <c r="J43" s="168" t="str">
        <f t="shared" si="12"/>
        <v/>
      </c>
      <c r="K43" s="169" t="str">
        <f t="shared" si="13"/>
        <v/>
      </c>
      <c r="L43" s="216" t="str">
        <f t="shared" si="14"/>
        <v/>
      </c>
      <c r="M43" s="216" t="str">
        <f t="shared" si="15"/>
        <v/>
      </c>
      <c r="N43" s="77"/>
      <c r="O43"/>
      <c r="P43"/>
      <c r="T43" s="22" t="str">
        <f t="shared" si="1"/>
        <v/>
      </c>
      <c r="U43" s="23" t="str">
        <f t="shared" si="2"/>
        <v/>
      </c>
      <c r="V43" s="23" t="str">
        <f t="shared" si="3"/>
        <v/>
      </c>
      <c r="W43" s="23" t="str">
        <f t="shared" si="4"/>
        <v/>
      </c>
      <c r="X43" s="23" t="str">
        <f t="shared" si="5"/>
        <v/>
      </c>
      <c r="Y43" s="23" t="str">
        <f t="shared" si="6"/>
        <v/>
      </c>
    </row>
    <row r="44" spans="1:25" ht="14">
      <c r="A44" s="183">
        <v>30</v>
      </c>
      <c r="B44" s="158"/>
      <c r="C44" s="159"/>
      <c r="D44" s="184" t="str">
        <f t="shared" si="7"/>
        <v/>
      </c>
      <c r="E44" s="165"/>
      <c r="F44" s="165"/>
      <c r="G44" s="165"/>
      <c r="H44" s="165"/>
      <c r="I44" s="165"/>
      <c r="J44" s="185" t="str">
        <f t="shared" si="12"/>
        <v/>
      </c>
      <c r="K44" s="186" t="str">
        <f t="shared" si="13"/>
        <v/>
      </c>
      <c r="L44" s="217" t="str">
        <f t="shared" si="14"/>
        <v/>
      </c>
      <c r="M44" s="218" t="str">
        <f t="shared" si="15"/>
        <v/>
      </c>
      <c r="N44" s="76"/>
      <c r="O44"/>
      <c r="P44"/>
      <c r="T44" s="22" t="str">
        <f t="shared" si="1"/>
        <v/>
      </c>
      <c r="U44" s="23" t="str">
        <f t="shared" si="2"/>
        <v/>
      </c>
      <c r="V44" s="23" t="str">
        <f t="shared" si="3"/>
        <v/>
      </c>
      <c r="W44" s="23" t="str">
        <f t="shared" si="4"/>
        <v/>
      </c>
      <c r="X44" s="23" t="str">
        <f t="shared" si="5"/>
        <v/>
      </c>
      <c r="Y44" s="23" t="str">
        <f t="shared" si="6"/>
        <v/>
      </c>
    </row>
    <row r="45" spans="1:25" ht="14">
      <c r="A45" s="73">
        <v>31</v>
      </c>
      <c r="B45" s="160"/>
      <c r="C45" s="161"/>
      <c r="D45" s="73" t="str">
        <f t="shared" si="7"/>
        <v/>
      </c>
      <c r="E45" s="166"/>
      <c r="F45" s="166"/>
      <c r="G45" s="166"/>
      <c r="H45" s="166"/>
      <c r="I45" s="166"/>
      <c r="J45" s="168" t="str">
        <f t="shared" si="12"/>
        <v/>
      </c>
      <c r="K45" s="169" t="str">
        <f t="shared" si="13"/>
        <v/>
      </c>
      <c r="L45" s="216" t="str">
        <f t="shared" si="14"/>
        <v/>
      </c>
      <c r="M45" s="216" t="str">
        <f t="shared" si="15"/>
        <v/>
      </c>
      <c r="N45" s="77"/>
      <c r="O45"/>
      <c r="P45"/>
      <c r="T45" s="22" t="str">
        <f t="shared" si="1"/>
        <v/>
      </c>
      <c r="U45" s="23" t="str">
        <f t="shared" si="2"/>
        <v/>
      </c>
      <c r="V45" s="23" t="str">
        <f t="shared" si="3"/>
        <v/>
      </c>
      <c r="W45" s="23" t="str">
        <f t="shared" si="4"/>
        <v/>
      </c>
      <c r="X45" s="23" t="str">
        <f t="shared" si="5"/>
        <v/>
      </c>
      <c r="Y45" s="23" t="str">
        <f t="shared" si="6"/>
        <v/>
      </c>
    </row>
    <row r="46" spans="1:25" ht="14">
      <c r="A46" s="174">
        <v>32</v>
      </c>
      <c r="B46" s="175"/>
      <c r="C46" s="176"/>
      <c r="D46" s="177" t="str">
        <f t="shared" si="7"/>
        <v/>
      </c>
      <c r="E46" s="178"/>
      <c r="F46" s="178"/>
      <c r="G46" s="178"/>
      <c r="H46" s="178"/>
      <c r="I46" s="178"/>
      <c r="J46" s="179" t="str">
        <f t="shared" si="12"/>
        <v/>
      </c>
      <c r="K46" s="173" t="str">
        <f t="shared" si="13"/>
        <v/>
      </c>
      <c r="L46" s="217" t="str">
        <f t="shared" si="14"/>
        <v/>
      </c>
      <c r="M46" s="218" t="str">
        <f t="shared" si="15"/>
        <v/>
      </c>
      <c r="N46" s="76"/>
      <c r="O46"/>
      <c r="P46"/>
      <c r="T46" s="22" t="str">
        <f t="shared" si="1"/>
        <v/>
      </c>
      <c r="U46" s="23" t="str">
        <f t="shared" si="2"/>
        <v/>
      </c>
      <c r="V46" s="23" t="str">
        <f t="shared" si="3"/>
        <v/>
      </c>
      <c r="W46" s="23" t="str">
        <f t="shared" si="4"/>
        <v/>
      </c>
      <c r="X46" s="23" t="str">
        <f t="shared" si="5"/>
        <v/>
      </c>
      <c r="Y46" s="23" t="str">
        <f t="shared" si="6"/>
        <v/>
      </c>
    </row>
    <row r="47" spans="1:25" ht="14">
      <c r="A47" s="73">
        <v>33</v>
      </c>
      <c r="B47" s="160"/>
      <c r="C47" s="161"/>
      <c r="D47" s="73" t="str">
        <f t="shared" si="7"/>
        <v/>
      </c>
      <c r="E47" s="166"/>
      <c r="F47" s="166"/>
      <c r="G47" s="166"/>
      <c r="H47" s="166"/>
      <c r="I47" s="166"/>
      <c r="J47" s="168" t="str">
        <f t="shared" si="12"/>
        <v/>
      </c>
      <c r="K47" s="169" t="str">
        <f t="shared" si="13"/>
        <v/>
      </c>
      <c r="L47" s="216" t="str">
        <f t="shared" si="14"/>
        <v/>
      </c>
      <c r="M47" s="216" t="str">
        <f t="shared" si="15"/>
        <v/>
      </c>
      <c r="N47" s="77"/>
      <c r="O47"/>
      <c r="P47"/>
      <c r="T47" s="22" t="str">
        <f t="shared" si="1"/>
        <v/>
      </c>
      <c r="U47" s="23" t="str">
        <f t="shared" si="2"/>
        <v/>
      </c>
      <c r="V47" s="23" t="str">
        <f t="shared" si="3"/>
        <v/>
      </c>
      <c r="W47" s="23" t="str">
        <f t="shared" si="4"/>
        <v/>
      </c>
      <c r="X47" s="23" t="str">
        <f t="shared" si="5"/>
        <v/>
      </c>
      <c r="Y47" s="23" t="str">
        <f t="shared" si="6"/>
        <v/>
      </c>
    </row>
    <row r="48" spans="1:25" ht="14">
      <c r="A48" s="183">
        <v>34</v>
      </c>
      <c r="B48" s="158"/>
      <c r="C48" s="159"/>
      <c r="D48" s="184" t="str">
        <f t="shared" si="7"/>
        <v/>
      </c>
      <c r="E48" s="165"/>
      <c r="F48" s="165"/>
      <c r="G48" s="165"/>
      <c r="H48" s="165"/>
      <c r="I48" s="165"/>
      <c r="J48" s="185" t="str">
        <f t="shared" si="12"/>
        <v/>
      </c>
      <c r="K48" s="186" t="str">
        <f t="shared" si="13"/>
        <v/>
      </c>
      <c r="L48" s="217" t="str">
        <f t="shared" si="14"/>
        <v/>
      </c>
      <c r="M48" s="218" t="str">
        <f t="shared" si="15"/>
        <v/>
      </c>
      <c r="N48" s="76"/>
      <c r="O48"/>
      <c r="P48"/>
      <c r="T48" s="22" t="str">
        <f t="shared" si="1"/>
        <v/>
      </c>
      <c r="U48" s="23" t="str">
        <f t="shared" si="2"/>
        <v/>
      </c>
      <c r="V48" s="23" t="str">
        <f t="shared" si="3"/>
        <v/>
      </c>
      <c r="W48" s="23" t="str">
        <f t="shared" si="4"/>
        <v/>
      </c>
      <c r="X48" s="23" t="str">
        <f t="shared" si="5"/>
        <v/>
      </c>
      <c r="Y48" s="23" t="str">
        <f t="shared" si="6"/>
        <v/>
      </c>
    </row>
    <row r="49" spans="1:25" ht="14">
      <c r="A49" s="73">
        <v>35</v>
      </c>
      <c r="B49" s="160"/>
      <c r="C49" s="161"/>
      <c r="D49" s="73" t="str">
        <f t="shared" si="7"/>
        <v/>
      </c>
      <c r="E49" s="166"/>
      <c r="F49" s="166"/>
      <c r="G49" s="166"/>
      <c r="H49" s="166"/>
      <c r="I49" s="166"/>
      <c r="J49" s="168" t="str">
        <f t="shared" si="12"/>
        <v/>
      </c>
      <c r="K49" s="169" t="str">
        <f t="shared" si="13"/>
        <v/>
      </c>
      <c r="L49" s="216" t="str">
        <f t="shared" si="14"/>
        <v/>
      </c>
      <c r="M49" s="216" t="str">
        <f t="shared" si="15"/>
        <v/>
      </c>
      <c r="N49" s="77"/>
      <c r="O49"/>
      <c r="P49"/>
      <c r="T49" s="22" t="str">
        <f t="shared" si="1"/>
        <v/>
      </c>
      <c r="U49" s="23" t="str">
        <f t="shared" si="2"/>
        <v/>
      </c>
      <c r="V49" s="23" t="str">
        <f t="shared" si="3"/>
        <v/>
      </c>
      <c r="W49" s="23" t="str">
        <f t="shared" si="4"/>
        <v/>
      </c>
      <c r="X49" s="23" t="str">
        <f t="shared" si="5"/>
        <v/>
      </c>
      <c r="Y49" s="23" t="str">
        <f t="shared" si="6"/>
        <v/>
      </c>
    </row>
    <row r="50" spans="1:25" ht="14">
      <c r="A50" s="183">
        <v>36</v>
      </c>
      <c r="B50" s="158"/>
      <c r="C50" s="159"/>
      <c r="D50" s="184" t="str">
        <f t="shared" si="7"/>
        <v/>
      </c>
      <c r="E50" s="165"/>
      <c r="F50" s="165"/>
      <c r="G50" s="165"/>
      <c r="H50" s="165"/>
      <c r="I50" s="165"/>
      <c r="J50" s="185" t="str">
        <f t="shared" si="12"/>
        <v/>
      </c>
      <c r="K50" s="186" t="str">
        <f t="shared" si="13"/>
        <v/>
      </c>
      <c r="L50" s="217" t="str">
        <f t="shared" si="14"/>
        <v/>
      </c>
      <c r="M50" s="218" t="str">
        <f t="shared" si="15"/>
        <v/>
      </c>
      <c r="N50" s="76"/>
      <c r="O50"/>
      <c r="P50"/>
      <c r="T50" s="22" t="str">
        <f t="shared" si="1"/>
        <v/>
      </c>
      <c r="U50" s="23" t="str">
        <f t="shared" si="2"/>
        <v/>
      </c>
      <c r="V50" s="23" t="str">
        <f t="shared" si="3"/>
        <v/>
      </c>
      <c r="W50" s="23" t="str">
        <f t="shared" si="4"/>
        <v/>
      </c>
      <c r="X50" s="23" t="str">
        <f t="shared" si="5"/>
        <v/>
      </c>
      <c r="Y50" s="23" t="str">
        <f t="shared" si="6"/>
        <v/>
      </c>
    </row>
    <row r="51" spans="1:25" ht="14">
      <c r="A51" s="73">
        <v>37</v>
      </c>
      <c r="B51" s="160"/>
      <c r="C51" s="161"/>
      <c r="D51" s="73" t="str">
        <f t="shared" si="7"/>
        <v/>
      </c>
      <c r="E51" s="166"/>
      <c r="F51" s="166"/>
      <c r="G51" s="166"/>
      <c r="H51" s="166"/>
      <c r="I51" s="166"/>
      <c r="J51" s="168" t="str">
        <f t="shared" si="12"/>
        <v/>
      </c>
      <c r="K51" s="169" t="str">
        <f t="shared" si="13"/>
        <v/>
      </c>
      <c r="L51" s="216" t="str">
        <f t="shared" si="14"/>
        <v/>
      </c>
      <c r="M51" s="216" t="str">
        <f t="shared" si="15"/>
        <v/>
      </c>
      <c r="N51" s="77"/>
      <c r="O51"/>
      <c r="P51"/>
      <c r="T51" s="22" t="str">
        <f t="shared" si="1"/>
        <v/>
      </c>
      <c r="U51" s="23" t="str">
        <f t="shared" si="2"/>
        <v/>
      </c>
      <c r="V51" s="23" t="str">
        <f t="shared" si="3"/>
        <v/>
      </c>
      <c r="W51" s="23" t="str">
        <f t="shared" si="4"/>
        <v/>
      </c>
      <c r="X51" s="23" t="str">
        <f t="shared" si="5"/>
        <v/>
      </c>
      <c r="Y51" s="23" t="str">
        <f t="shared" si="6"/>
        <v/>
      </c>
    </row>
    <row r="52" spans="1:25" ht="14">
      <c r="A52" s="174">
        <v>38</v>
      </c>
      <c r="B52" s="175"/>
      <c r="C52" s="176"/>
      <c r="D52" s="177" t="str">
        <f t="shared" si="7"/>
        <v/>
      </c>
      <c r="E52" s="178"/>
      <c r="F52" s="178"/>
      <c r="G52" s="178"/>
      <c r="H52" s="178"/>
      <c r="I52" s="178"/>
      <c r="J52" s="179" t="str">
        <f t="shared" si="12"/>
        <v/>
      </c>
      <c r="K52" s="173" t="str">
        <f t="shared" si="13"/>
        <v/>
      </c>
      <c r="L52" s="217" t="str">
        <f t="shared" si="14"/>
        <v/>
      </c>
      <c r="M52" s="218" t="str">
        <f t="shared" si="15"/>
        <v/>
      </c>
      <c r="N52" s="76"/>
      <c r="O52"/>
      <c r="P52"/>
      <c r="T52" s="22" t="str">
        <f t="shared" si="1"/>
        <v/>
      </c>
      <c r="U52" s="23" t="str">
        <f t="shared" si="2"/>
        <v/>
      </c>
      <c r="V52" s="23" t="str">
        <f t="shared" si="3"/>
        <v/>
      </c>
      <c r="W52" s="23" t="str">
        <f t="shared" si="4"/>
        <v/>
      </c>
      <c r="X52" s="23" t="str">
        <f t="shared" si="5"/>
        <v/>
      </c>
      <c r="Y52" s="23" t="str">
        <f t="shared" si="6"/>
        <v/>
      </c>
    </row>
    <row r="53" spans="1:25" ht="14">
      <c r="A53" s="73">
        <v>39</v>
      </c>
      <c r="B53" s="160"/>
      <c r="C53" s="161"/>
      <c r="D53" s="73" t="str">
        <f t="shared" si="7"/>
        <v/>
      </c>
      <c r="E53" s="166"/>
      <c r="F53" s="166"/>
      <c r="G53" s="166"/>
      <c r="H53" s="166"/>
      <c r="I53" s="166"/>
      <c r="J53" s="168" t="str">
        <f t="shared" si="12"/>
        <v/>
      </c>
      <c r="K53" s="169" t="str">
        <f t="shared" si="13"/>
        <v/>
      </c>
      <c r="L53" s="216" t="str">
        <f t="shared" si="14"/>
        <v/>
      </c>
      <c r="M53" s="216" t="str">
        <f t="shared" si="15"/>
        <v/>
      </c>
      <c r="N53" s="77"/>
      <c r="O53"/>
      <c r="P53"/>
      <c r="T53" s="22" t="str">
        <f t="shared" si="1"/>
        <v/>
      </c>
      <c r="U53" s="23" t="str">
        <f t="shared" si="2"/>
        <v/>
      </c>
      <c r="V53" s="23" t="str">
        <f t="shared" si="3"/>
        <v/>
      </c>
      <c r="W53" s="23" t="str">
        <f t="shared" si="4"/>
        <v/>
      </c>
      <c r="X53" s="23" t="str">
        <f t="shared" si="5"/>
        <v/>
      </c>
      <c r="Y53" s="23" t="str">
        <f t="shared" si="6"/>
        <v/>
      </c>
    </row>
    <row r="54" spans="1:25" ht="14">
      <c r="A54" s="183">
        <v>40</v>
      </c>
      <c r="B54" s="158"/>
      <c r="C54" s="159"/>
      <c r="D54" s="184" t="str">
        <f t="shared" si="7"/>
        <v/>
      </c>
      <c r="E54" s="165"/>
      <c r="F54" s="165"/>
      <c r="G54" s="165"/>
      <c r="H54" s="165"/>
      <c r="I54" s="165"/>
      <c r="J54" s="185" t="str">
        <f t="shared" si="12"/>
        <v/>
      </c>
      <c r="K54" s="186" t="str">
        <f t="shared" si="13"/>
        <v/>
      </c>
      <c r="L54" s="217" t="str">
        <f t="shared" si="14"/>
        <v/>
      </c>
      <c r="M54" s="218" t="str">
        <f t="shared" si="15"/>
        <v/>
      </c>
      <c r="N54" s="76"/>
      <c r="O54"/>
      <c r="P54"/>
      <c r="T54" s="22" t="str">
        <f t="shared" si="1"/>
        <v/>
      </c>
      <c r="U54" s="23" t="str">
        <f t="shared" si="2"/>
        <v/>
      </c>
      <c r="V54" s="23" t="str">
        <f t="shared" si="3"/>
        <v/>
      </c>
      <c r="W54" s="23" t="str">
        <f t="shared" si="4"/>
        <v/>
      </c>
      <c r="X54" s="23" t="str">
        <f t="shared" si="5"/>
        <v/>
      </c>
      <c r="Y54" s="23" t="str">
        <f t="shared" si="6"/>
        <v/>
      </c>
    </row>
    <row r="55" spans="1:25" ht="14">
      <c r="A55" s="73">
        <v>41</v>
      </c>
      <c r="B55" s="160"/>
      <c r="C55" s="161"/>
      <c r="D55" s="73" t="str">
        <f t="shared" si="7"/>
        <v/>
      </c>
      <c r="E55" s="166"/>
      <c r="F55" s="166"/>
      <c r="G55" s="166"/>
      <c r="H55" s="166"/>
      <c r="I55" s="166"/>
      <c r="J55" s="168" t="str">
        <f t="shared" si="12"/>
        <v/>
      </c>
      <c r="K55" s="169" t="str">
        <f t="shared" si="13"/>
        <v/>
      </c>
      <c r="L55" s="216" t="str">
        <f t="shared" si="14"/>
        <v/>
      </c>
      <c r="M55" s="216" t="str">
        <f t="shared" si="15"/>
        <v/>
      </c>
      <c r="N55" s="77"/>
      <c r="O55"/>
      <c r="P55"/>
      <c r="T55" s="22" t="str">
        <f t="shared" si="1"/>
        <v/>
      </c>
      <c r="U55" s="23" t="str">
        <f t="shared" si="2"/>
        <v/>
      </c>
      <c r="V55" s="23" t="str">
        <f t="shared" si="3"/>
        <v/>
      </c>
      <c r="W55" s="23" t="str">
        <f t="shared" si="4"/>
        <v/>
      </c>
      <c r="X55" s="23" t="str">
        <f t="shared" si="5"/>
        <v/>
      </c>
      <c r="Y55" s="23" t="str">
        <f t="shared" si="6"/>
        <v/>
      </c>
    </row>
    <row r="56" spans="1:25" ht="14">
      <c r="A56" s="183">
        <v>42</v>
      </c>
      <c r="B56" s="158"/>
      <c r="C56" s="159"/>
      <c r="D56" s="184" t="str">
        <f t="shared" si="7"/>
        <v/>
      </c>
      <c r="E56" s="165"/>
      <c r="F56" s="165"/>
      <c r="G56" s="165"/>
      <c r="H56" s="165"/>
      <c r="I56" s="165"/>
      <c r="J56" s="185" t="str">
        <f t="shared" si="12"/>
        <v/>
      </c>
      <c r="K56" s="186" t="str">
        <f t="shared" si="13"/>
        <v/>
      </c>
      <c r="L56" s="217" t="str">
        <f t="shared" si="14"/>
        <v/>
      </c>
      <c r="M56" s="218" t="str">
        <f t="shared" si="15"/>
        <v/>
      </c>
      <c r="N56" s="76"/>
      <c r="O56"/>
      <c r="P56"/>
      <c r="T56" s="22" t="str">
        <f t="shared" si="1"/>
        <v/>
      </c>
      <c r="U56" s="23" t="str">
        <f t="shared" si="2"/>
        <v/>
      </c>
      <c r="V56" s="23" t="str">
        <f t="shared" si="3"/>
        <v/>
      </c>
      <c r="W56" s="23" t="str">
        <f t="shared" si="4"/>
        <v/>
      </c>
      <c r="X56" s="23" t="str">
        <f t="shared" si="5"/>
        <v/>
      </c>
      <c r="Y56" s="23" t="str">
        <f t="shared" si="6"/>
        <v/>
      </c>
    </row>
    <row r="57" spans="1:25" ht="14">
      <c r="A57" s="73">
        <v>43</v>
      </c>
      <c r="B57" s="160"/>
      <c r="C57" s="161"/>
      <c r="D57" s="73" t="str">
        <f t="shared" si="7"/>
        <v/>
      </c>
      <c r="E57" s="166"/>
      <c r="F57" s="166"/>
      <c r="G57" s="166"/>
      <c r="H57" s="166"/>
      <c r="I57" s="166"/>
      <c r="J57" s="168" t="str">
        <f t="shared" si="12"/>
        <v/>
      </c>
      <c r="K57" s="169" t="str">
        <f t="shared" si="13"/>
        <v/>
      </c>
      <c r="L57" s="216" t="str">
        <f t="shared" si="14"/>
        <v/>
      </c>
      <c r="M57" s="216" t="str">
        <f t="shared" si="15"/>
        <v/>
      </c>
      <c r="N57" s="77"/>
      <c r="O57"/>
      <c r="P57"/>
      <c r="T57" s="22" t="str">
        <f t="shared" si="1"/>
        <v/>
      </c>
      <c r="U57" s="23" t="str">
        <f t="shared" si="2"/>
        <v/>
      </c>
      <c r="V57" s="23" t="str">
        <f t="shared" si="3"/>
        <v/>
      </c>
      <c r="W57" s="23" t="str">
        <f t="shared" si="4"/>
        <v/>
      </c>
      <c r="X57" s="23" t="str">
        <f t="shared" si="5"/>
        <v/>
      </c>
      <c r="Y57" s="23" t="str">
        <f t="shared" si="6"/>
        <v/>
      </c>
    </row>
    <row r="58" spans="1:25" ht="14">
      <c r="A58" s="174">
        <v>44</v>
      </c>
      <c r="B58" s="175"/>
      <c r="C58" s="176"/>
      <c r="D58" s="177" t="str">
        <f t="shared" si="7"/>
        <v/>
      </c>
      <c r="E58" s="178"/>
      <c r="F58" s="178"/>
      <c r="G58" s="178"/>
      <c r="H58" s="178"/>
      <c r="I58" s="178"/>
      <c r="J58" s="179" t="str">
        <f t="shared" si="12"/>
        <v/>
      </c>
      <c r="K58" s="173" t="str">
        <f t="shared" si="13"/>
        <v/>
      </c>
      <c r="L58" s="217" t="str">
        <f t="shared" si="14"/>
        <v/>
      </c>
      <c r="M58" s="218" t="str">
        <f t="shared" si="15"/>
        <v/>
      </c>
      <c r="N58" s="76"/>
      <c r="O58"/>
      <c r="P58"/>
      <c r="T58" s="22" t="str">
        <f t="shared" si="1"/>
        <v/>
      </c>
      <c r="U58" s="23" t="str">
        <f t="shared" si="2"/>
        <v/>
      </c>
      <c r="V58" s="23" t="str">
        <f t="shared" si="3"/>
        <v/>
      </c>
      <c r="W58" s="23" t="str">
        <f t="shared" si="4"/>
        <v/>
      </c>
      <c r="X58" s="23" t="str">
        <f t="shared" si="5"/>
        <v/>
      </c>
      <c r="Y58" s="23" t="str">
        <f t="shared" si="6"/>
        <v/>
      </c>
    </row>
    <row r="59" spans="1:25" ht="14">
      <c r="A59" s="73">
        <v>45</v>
      </c>
      <c r="B59" s="160"/>
      <c r="C59" s="161"/>
      <c r="D59" s="73" t="str">
        <f t="shared" si="7"/>
        <v/>
      </c>
      <c r="E59" s="166"/>
      <c r="F59" s="166"/>
      <c r="G59" s="166"/>
      <c r="H59" s="166"/>
      <c r="I59" s="166"/>
      <c r="J59" s="168" t="str">
        <f t="shared" si="12"/>
        <v/>
      </c>
      <c r="K59" s="169" t="str">
        <f t="shared" si="13"/>
        <v/>
      </c>
      <c r="L59" s="216" t="str">
        <f t="shared" si="14"/>
        <v/>
      </c>
      <c r="M59" s="216" t="str">
        <f t="shared" si="15"/>
        <v/>
      </c>
      <c r="N59" s="77"/>
      <c r="O59"/>
      <c r="P59"/>
      <c r="T59" s="22" t="str">
        <f t="shared" si="1"/>
        <v/>
      </c>
      <c r="U59" s="23" t="str">
        <f t="shared" si="2"/>
        <v/>
      </c>
      <c r="V59" s="23" t="str">
        <f t="shared" si="3"/>
        <v/>
      </c>
      <c r="W59" s="23" t="str">
        <f t="shared" si="4"/>
        <v/>
      </c>
      <c r="X59" s="23" t="str">
        <f t="shared" si="5"/>
        <v/>
      </c>
      <c r="Y59" s="23" t="str">
        <f t="shared" si="6"/>
        <v/>
      </c>
    </row>
    <row r="60" spans="1:25" ht="14">
      <c r="A60" s="183">
        <v>46</v>
      </c>
      <c r="B60" s="158"/>
      <c r="C60" s="159"/>
      <c r="D60" s="184" t="str">
        <f t="shared" si="7"/>
        <v/>
      </c>
      <c r="E60" s="165"/>
      <c r="F60" s="165"/>
      <c r="G60" s="165"/>
      <c r="H60" s="165"/>
      <c r="I60" s="165"/>
      <c r="J60" s="185" t="str">
        <f t="shared" si="12"/>
        <v/>
      </c>
      <c r="K60" s="186" t="str">
        <f t="shared" si="13"/>
        <v/>
      </c>
      <c r="L60" s="217" t="str">
        <f t="shared" si="14"/>
        <v/>
      </c>
      <c r="M60" s="218" t="str">
        <f t="shared" si="15"/>
        <v/>
      </c>
      <c r="N60" s="76"/>
      <c r="O60"/>
      <c r="P60"/>
      <c r="T60" s="22" t="str">
        <f t="shared" si="1"/>
        <v/>
      </c>
      <c r="U60" s="23" t="str">
        <f t="shared" si="2"/>
        <v/>
      </c>
      <c r="V60" s="23" t="str">
        <f t="shared" si="3"/>
        <v/>
      </c>
      <c r="W60" s="23" t="str">
        <f t="shared" si="4"/>
        <v/>
      </c>
      <c r="X60" s="23" t="str">
        <f t="shared" si="5"/>
        <v/>
      </c>
      <c r="Y60" s="23" t="str">
        <f t="shared" si="6"/>
        <v/>
      </c>
    </row>
    <row r="61" spans="1:25" ht="14">
      <c r="A61" s="73">
        <v>47</v>
      </c>
      <c r="B61" s="160"/>
      <c r="C61" s="161"/>
      <c r="D61" s="73" t="str">
        <f t="shared" si="7"/>
        <v/>
      </c>
      <c r="E61" s="166"/>
      <c r="F61" s="166"/>
      <c r="G61" s="166"/>
      <c r="H61" s="166"/>
      <c r="I61" s="166"/>
      <c r="J61" s="168" t="str">
        <f t="shared" si="12"/>
        <v/>
      </c>
      <c r="K61" s="169" t="str">
        <f t="shared" si="13"/>
        <v/>
      </c>
      <c r="L61" s="216" t="str">
        <f t="shared" si="14"/>
        <v/>
      </c>
      <c r="M61" s="216" t="str">
        <f t="shared" si="15"/>
        <v/>
      </c>
      <c r="N61" s="77"/>
      <c r="O61"/>
      <c r="P61"/>
      <c r="T61" s="22" t="str">
        <f t="shared" si="1"/>
        <v/>
      </c>
      <c r="U61" s="23" t="str">
        <f t="shared" si="2"/>
        <v/>
      </c>
      <c r="V61" s="23" t="str">
        <f t="shared" si="3"/>
        <v/>
      </c>
      <c r="W61" s="23" t="str">
        <f t="shared" si="4"/>
        <v/>
      </c>
      <c r="X61" s="23" t="str">
        <f t="shared" si="5"/>
        <v/>
      </c>
      <c r="Y61" s="23" t="str">
        <f t="shared" si="6"/>
        <v/>
      </c>
    </row>
    <row r="62" spans="1:25" ht="14">
      <c r="A62" s="183">
        <v>48</v>
      </c>
      <c r="B62" s="158"/>
      <c r="C62" s="159"/>
      <c r="D62" s="184" t="str">
        <f t="shared" si="7"/>
        <v/>
      </c>
      <c r="E62" s="165"/>
      <c r="F62" s="165"/>
      <c r="G62" s="165"/>
      <c r="H62" s="165"/>
      <c r="I62" s="165"/>
      <c r="J62" s="185" t="str">
        <f t="shared" si="12"/>
        <v/>
      </c>
      <c r="K62" s="186" t="str">
        <f t="shared" si="13"/>
        <v/>
      </c>
      <c r="L62" s="217" t="str">
        <f t="shared" si="14"/>
        <v/>
      </c>
      <c r="M62" s="218" t="str">
        <f t="shared" si="15"/>
        <v/>
      </c>
      <c r="N62" s="76"/>
      <c r="O62"/>
      <c r="P62"/>
      <c r="T62" s="22" t="str">
        <f t="shared" si="1"/>
        <v/>
      </c>
      <c r="U62" s="23" t="str">
        <f t="shared" si="2"/>
        <v/>
      </c>
      <c r="V62" s="23" t="str">
        <f t="shared" si="3"/>
        <v/>
      </c>
      <c r="W62" s="23" t="str">
        <f t="shared" si="4"/>
        <v/>
      </c>
      <c r="X62" s="23" t="str">
        <f t="shared" si="5"/>
        <v/>
      </c>
      <c r="Y62" s="23" t="str">
        <f t="shared" si="6"/>
        <v/>
      </c>
    </row>
    <row r="63" spans="1:25" ht="14">
      <c r="A63" s="73">
        <v>49</v>
      </c>
      <c r="B63" s="160"/>
      <c r="C63" s="161"/>
      <c r="D63" s="73" t="str">
        <f t="shared" si="7"/>
        <v/>
      </c>
      <c r="E63" s="166"/>
      <c r="F63" s="166"/>
      <c r="G63" s="166"/>
      <c r="H63" s="166"/>
      <c r="I63" s="166"/>
      <c r="J63" s="168" t="str">
        <f t="shared" si="12"/>
        <v/>
      </c>
      <c r="K63" s="169" t="str">
        <f t="shared" si="13"/>
        <v/>
      </c>
      <c r="L63" s="216" t="str">
        <f t="shared" si="14"/>
        <v/>
      </c>
      <c r="M63" s="216" t="str">
        <f t="shared" si="15"/>
        <v/>
      </c>
      <c r="N63" s="77"/>
      <c r="O63"/>
      <c r="P63"/>
      <c r="T63" s="22" t="str">
        <f t="shared" si="1"/>
        <v/>
      </c>
      <c r="U63" s="23" t="str">
        <f t="shared" si="2"/>
        <v/>
      </c>
      <c r="V63" s="23" t="str">
        <f t="shared" si="3"/>
        <v/>
      </c>
      <c r="W63" s="23" t="str">
        <f t="shared" si="4"/>
        <v/>
      </c>
      <c r="X63" s="23" t="str">
        <f t="shared" si="5"/>
        <v/>
      </c>
      <c r="Y63" s="23" t="str">
        <f t="shared" si="6"/>
        <v/>
      </c>
    </row>
    <row r="64" spans="1:25" ht="14">
      <c r="A64" s="174">
        <v>50</v>
      </c>
      <c r="B64" s="175"/>
      <c r="C64" s="176"/>
      <c r="D64" s="177" t="str">
        <f t="shared" si="7"/>
        <v/>
      </c>
      <c r="E64" s="178"/>
      <c r="F64" s="178"/>
      <c r="G64" s="178"/>
      <c r="H64" s="178"/>
      <c r="I64" s="178"/>
      <c r="J64" s="179" t="str">
        <f t="shared" si="12"/>
        <v/>
      </c>
      <c r="K64" s="173" t="str">
        <f t="shared" si="13"/>
        <v/>
      </c>
      <c r="L64" s="217" t="str">
        <f t="shared" si="14"/>
        <v/>
      </c>
      <c r="M64" s="218" t="str">
        <f t="shared" si="15"/>
        <v/>
      </c>
      <c r="N64" s="76"/>
      <c r="O64"/>
      <c r="P64"/>
      <c r="T64" s="22" t="str">
        <f t="shared" si="1"/>
        <v/>
      </c>
      <c r="U64" s="23" t="str">
        <f t="shared" si="2"/>
        <v/>
      </c>
      <c r="V64" s="23" t="str">
        <f t="shared" si="3"/>
        <v/>
      </c>
      <c r="W64" s="23" t="str">
        <f t="shared" si="4"/>
        <v/>
      </c>
      <c r="X64" s="23" t="str">
        <f t="shared" si="5"/>
        <v/>
      </c>
      <c r="Y64" s="23" t="str">
        <f t="shared" si="6"/>
        <v/>
      </c>
    </row>
    <row r="65" spans="1:25" ht="14">
      <c r="A65" s="73">
        <v>51</v>
      </c>
      <c r="B65" s="160"/>
      <c r="C65" s="161"/>
      <c r="D65" s="73" t="str">
        <f t="shared" si="7"/>
        <v/>
      </c>
      <c r="E65" s="166"/>
      <c r="F65" s="166"/>
      <c r="G65" s="166"/>
      <c r="H65" s="166"/>
      <c r="I65" s="166"/>
      <c r="J65" s="168" t="str">
        <f t="shared" si="12"/>
        <v/>
      </c>
      <c r="K65" s="169" t="str">
        <f t="shared" si="13"/>
        <v/>
      </c>
      <c r="L65" s="216" t="str">
        <f t="shared" si="14"/>
        <v/>
      </c>
      <c r="M65" s="216" t="str">
        <f t="shared" si="15"/>
        <v/>
      </c>
      <c r="N65" s="77"/>
      <c r="O65"/>
      <c r="P65"/>
      <c r="T65" s="22" t="str">
        <f t="shared" si="1"/>
        <v/>
      </c>
      <c r="U65" s="23" t="str">
        <f t="shared" si="2"/>
        <v/>
      </c>
      <c r="V65" s="23" t="str">
        <f t="shared" si="3"/>
        <v/>
      </c>
      <c r="W65" s="23" t="str">
        <f t="shared" si="4"/>
        <v/>
      </c>
      <c r="X65" s="23" t="str">
        <f t="shared" si="5"/>
        <v/>
      </c>
      <c r="Y65" s="23" t="str">
        <f t="shared" si="6"/>
        <v/>
      </c>
    </row>
    <row r="66" spans="1:25" ht="14">
      <c r="A66" s="183">
        <v>52</v>
      </c>
      <c r="B66" s="158"/>
      <c r="C66" s="159"/>
      <c r="D66" s="184" t="str">
        <f t="shared" si="7"/>
        <v/>
      </c>
      <c r="E66" s="165"/>
      <c r="F66" s="165"/>
      <c r="G66" s="165"/>
      <c r="H66" s="165"/>
      <c r="I66" s="165"/>
      <c r="J66" s="185" t="str">
        <f t="shared" si="12"/>
        <v/>
      </c>
      <c r="K66" s="186" t="str">
        <f t="shared" si="13"/>
        <v/>
      </c>
      <c r="L66" s="217" t="str">
        <f t="shared" si="14"/>
        <v/>
      </c>
      <c r="M66" s="218" t="str">
        <f t="shared" si="15"/>
        <v/>
      </c>
      <c r="N66" s="76"/>
      <c r="O66"/>
      <c r="P66"/>
      <c r="T66" s="22" t="str">
        <f t="shared" si="1"/>
        <v/>
      </c>
      <c r="U66" s="23" t="str">
        <f t="shared" si="2"/>
        <v/>
      </c>
      <c r="V66" s="23" t="str">
        <f t="shared" si="3"/>
        <v/>
      </c>
      <c r="W66" s="23" t="str">
        <f t="shared" si="4"/>
        <v/>
      </c>
      <c r="X66" s="23" t="str">
        <f t="shared" si="5"/>
        <v/>
      </c>
      <c r="Y66" s="23" t="str">
        <f t="shared" si="6"/>
        <v/>
      </c>
    </row>
    <row r="67" spans="1:25" ht="14">
      <c r="A67" s="73">
        <v>53</v>
      </c>
      <c r="B67" s="160"/>
      <c r="C67" s="161"/>
      <c r="D67" s="73" t="str">
        <f t="shared" si="7"/>
        <v/>
      </c>
      <c r="E67" s="166"/>
      <c r="F67" s="166"/>
      <c r="G67" s="166"/>
      <c r="H67" s="166"/>
      <c r="I67" s="166"/>
      <c r="J67" s="168" t="str">
        <f t="shared" si="12"/>
        <v/>
      </c>
      <c r="K67" s="169" t="str">
        <f t="shared" si="13"/>
        <v/>
      </c>
      <c r="L67" s="216" t="str">
        <f t="shared" si="14"/>
        <v/>
      </c>
      <c r="M67" s="216" t="str">
        <f t="shared" si="15"/>
        <v/>
      </c>
      <c r="N67" s="77"/>
      <c r="O67"/>
      <c r="P67"/>
      <c r="T67" s="22" t="str">
        <f t="shared" si="1"/>
        <v/>
      </c>
      <c r="U67" s="23" t="str">
        <f t="shared" si="2"/>
        <v/>
      </c>
      <c r="V67" s="23" t="str">
        <f t="shared" si="3"/>
        <v/>
      </c>
      <c r="W67" s="23" t="str">
        <f t="shared" si="4"/>
        <v/>
      </c>
      <c r="X67" s="23" t="str">
        <f t="shared" si="5"/>
        <v/>
      </c>
      <c r="Y67" s="23" t="str">
        <f t="shared" si="6"/>
        <v/>
      </c>
    </row>
    <row r="68" spans="1:25" ht="14">
      <c r="A68" s="183">
        <v>54</v>
      </c>
      <c r="B68" s="158"/>
      <c r="C68" s="159"/>
      <c r="D68" s="184" t="str">
        <f t="shared" si="7"/>
        <v/>
      </c>
      <c r="E68" s="165"/>
      <c r="F68" s="165"/>
      <c r="G68" s="165"/>
      <c r="H68" s="165"/>
      <c r="I68" s="165"/>
      <c r="J68" s="185" t="str">
        <f t="shared" si="12"/>
        <v/>
      </c>
      <c r="K68" s="186" t="str">
        <f t="shared" si="13"/>
        <v/>
      </c>
      <c r="L68" s="217" t="str">
        <f t="shared" si="14"/>
        <v/>
      </c>
      <c r="M68" s="218" t="str">
        <f t="shared" si="15"/>
        <v/>
      </c>
      <c r="N68" s="76"/>
      <c r="O68"/>
      <c r="P68"/>
      <c r="T68" s="22" t="str">
        <f t="shared" si="1"/>
        <v/>
      </c>
      <c r="U68" s="23" t="str">
        <f t="shared" si="2"/>
        <v/>
      </c>
      <c r="V68" s="23" t="str">
        <f t="shared" si="3"/>
        <v/>
      </c>
      <c r="W68" s="23" t="str">
        <f t="shared" si="4"/>
        <v/>
      </c>
      <c r="X68" s="23" t="str">
        <f t="shared" si="5"/>
        <v/>
      </c>
      <c r="Y68" s="23" t="str">
        <f t="shared" si="6"/>
        <v/>
      </c>
    </row>
    <row r="69" spans="1:25" ht="14">
      <c r="A69" s="73">
        <v>55</v>
      </c>
      <c r="B69" s="160"/>
      <c r="C69" s="161"/>
      <c r="D69" s="73" t="str">
        <f t="shared" si="7"/>
        <v/>
      </c>
      <c r="E69" s="166"/>
      <c r="F69" s="166"/>
      <c r="G69" s="166"/>
      <c r="H69" s="166"/>
      <c r="I69" s="166"/>
      <c r="J69" s="168" t="str">
        <f t="shared" si="12"/>
        <v/>
      </c>
      <c r="K69" s="169" t="str">
        <f t="shared" si="13"/>
        <v/>
      </c>
      <c r="L69" s="216" t="str">
        <f t="shared" si="14"/>
        <v/>
      </c>
      <c r="M69" s="216" t="str">
        <f t="shared" si="15"/>
        <v/>
      </c>
      <c r="N69" s="77"/>
      <c r="O69"/>
      <c r="P69"/>
      <c r="T69" s="22" t="str">
        <f t="shared" si="1"/>
        <v/>
      </c>
      <c r="U69" s="23" t="str">
        <f t="shared" si="2"/>
        <v/>
      </c>
      <c r="V69" s="23" t="str">
        <f t="shared" si="3"/>
        <v/>
      </c>
      <c r="W69" s="23" t="str">
        <f t="shared" si="4"/>
        <v/>
      </c>
      <c r="X69" s="23" t="str">
        <f t="shared" si="5"/>
        <v/>
      </c>
      <c r="Y69" s="23" t="str">
        <f t="shared" si="6"/>
        <v/>
      </c>
    </row>
    <row r="70" spans="1:25" ht="14">
      <c r="A70" s="174">
        <v>56</v>
      </c>
      <c r="B70" s="175"/>
      <c r="C70" s="176"/>
      <c r="D70" s="177" t="str">
        <f t="shared" si="7"/>
        <v/>
      </c>
      <c r="E70" s="178"/>
      <c r="F70" s="178"/>
      <c r="G70" s="178"/>
      <c r="H70" s="178"/>
      <c r="I70" s="178"/>
      <c r="J70" s="179" t="str">
        <f t="shared" si="12"/>
        <v/>
      </c>
      <c r="K70" s="173" t="str">
        <f t="shared" si="13"/>
        <v/>
      </c>
      <c r="L70" s="217" t="str">
        <f t="shared" si="14"/>
        <v/>
      </c>
      <c r="M70" s="218" t="str">
        <f t="shared" si="15"/>
        <v/>
      </c>
      <c r="N70" s="76"/>
      <c r="O70"/>
      <c r="P70"/>
      <c r="T70" s="22" t="str">
        <f t="shared" si="1"/>
        <v/>
      </c>
      <c r="U70" s="23" t="str">
        <f t="shared" si="2"/>
        <v/>
      </c>
      <c r="V70" s="23" t="str">
        <f t="shared" si="3"/>
        <v/>
      </c>
      <c r="W70" s="23" t="str">
        <f t="shared" si="4"/>
        <v/>
      </c>
      <c r="X70" s="23" t="str">
        <f t="shared" si="5"/>
        <v/>
      </c>
      <c r="Y70" s="23" t="str">
        <f t="shared" si="6"/>
        <v/>
      </c>
    </row>
    <row r="71" spans="1:25" ht="14">
      <c r="A71" s="73">
        <v>57</v>
      </c>
      <c r="B71" s="160"/>
      <c r="C71" s="161"/>
      <c r="D71" s="73" t="str">
        <f t="shared" si="7"/>
        <v/>
      </c>
      <c r="E71" s="166"/>
      <c r="F71" s="166"/>
      <c r="G71" s="166"/>
      <c r="H71" s="166"/>
      <c r="I71" s="166"/>
      <c r="J71" s="168" t="str">
        <f t="shared" si="12"/>
        <v/>
      </c>
      <c r="K71" s="169" t="str">
        <f t="shared" si="13"/>
        <v/>
      </c>
      <c r="L71" s="216" t="str">
        <f t="shared" si="14"/>
        <v/>
      </c>
      <c r="M71" s="216" t="str">
        <f t="shared" si="15"/>
        <v/>
      </c>
      <c r="N71" s="77"/>
      <c r="O71"/>
      <c r="P71"/>
      <c r="T71" s="22" t="str">
        <f t="shared" si="1"/>
        <v/>
      </c>
      <c r="U71" s="23" t="str">
        <f t="shared" si="2"/>
        <v/>
      </c>
      <c r="V71" s="23" t="str">
        <f t="shared" si="3"/>
        <v/>
      </c>
      <c r="W71" s="23" t="str">
        <f t="shared" si="4"/>
        <v/>
      </c>
      <c r="X71" s="23" t="str">
        <f t="shared" si="5"/>
        <v/>
      </c>
      <c r="Y71" s="23" t="str">
        <f t="shared" si="6"/>
        <v/>
      </c>
    </row>
    <row r="72" spans="1:25" ht="14">
      <c r="A72" s="183">
        <v>58</v>
      </c>
      <c r="B72" s="158"/>
      <c r="C72" s="159"/>
      <c r="D72" s="184" t="str">
        <f t="shared" si="7"/>
        <v/>
      </c>
      <c r="E72" s="165"/>
      <c r="F72" s="165"/>
      <c r="G72" s="165"/>
      <c r="H72" s="165"/>
      <c r="I72" s="165"/>
      <c r="J72" s="185" t="str">
        <f t="shared" si="12"/>
        <v/>
      </c>
      <c r="K72" s="186" t="str">
        <f t="shared" si="13"/>
        <v/>
      </c>
      <c r="L72" s="217" t="str">
        <f t="shared" si="14"/>
        <v/>
      </c>
      <c r="M72" s="218" t="str">
        <f t="shared" si="15"/>
        <v/>
      </c>
      <c r="N72" s="76"/>
      <c r="O72"/>
      <c r="P72"/>
      <c r="T72" s="22" t="str">
        <f t="shared" si="1"/>
        <v/>
      </c>
      <c r="U72" s="23" t="str">
        <f t="shared" si="2"/>
        <v/>
      </c>
      <c r="V72" s="23" t="str">
        <f t="shared" si="3"/>
        <v/>
      </c>
      <c r="W72" s="23" t="str">
        <f t="shared" si="4"/>
        <v/>
      </c>
      <c r="X72" s="23" t="str">
        <f t="shared" si="5"/>
        <v/>
      </c>
      <c r="Y72" s="23" t="str">
        <f t="shared" si="6"/>
        <v/>
      </c>
    </row>
    <row r="73" spans="1:25" ht="14">
      <c r="A73" s="73">
        <v>59</v>
      </c>
      <c r="B73" s="160"/>
      <c r="C73" s="161"/>
      <c r="D73" s="73" t="str">
        <f t="shared" si="7"/>
        <v/>
      </c>
      <c r="E73" s="166"/>
      <c r="F73" s="166"/>
      <c r="G73" s="166"/>
      <c r="H73" s="166"/>
      <c r="I73" s="166"/>
      <c r="J73" s="168" t="str">
        <f t="shared" si="12"/>
        <v/>
      </c>
      <c r="K73" s="169" t="str">
        <f t="shared" si="13"/>
        <v/>
      </c>
      <c r="L73" s="216" t="str">
        <f t="shared" si="14"/>
        <v/>
      </c>
      <c r="M73" s="216" t="str">
        <f t="shared" si="15"/>
        <v/>
      </c>
      <c r="N73" s="77"/>
      <c r="O73"/>
      <c r="P73"/>
      <c r="T73" s="22" t="str">
        <f t="shared" si="1"/>
        <v/>
      </c>
      <c r="U73" s="23" t="str">
        <f t="shared" si="2"/>
        <v/>
      </c>
      <c r="V73" s="23" t="str">
        <f t="shared" si="3"/>
        <v/>
      </c>
      <c r="W73" s="23" t="str">
        <f t="shared" si="4"/>
        <v/>
      </c>
      <c r="X73" s="23" t="str">
        <f t="shared" si="5"/>
        <v/>
      </c>
      <c r="Y73" s="23" t="str">
        <f t="shared" si="6"/>
        <v/>
      </c>
    </row>
    <row r="74" spans="1:25" ht="14">
      <c r="A74" s="183">
        <v>60</v>
      </c>
      <c r="B74" s="158"/>
      <c r="C74" s="159"/>
      <c r="D74" s="184" t="str">
        <f t="shared" si="7"/>
        <v/>
      </c>
      <c r="E74" s="165"/>
      <c r="F74" s="165"/>
      <c r="G74" s="165"/>
      <c r="H74" s="165"/>
      <c r="I74" s="165"/>
      <c r="J74" s="185" t="str">
        <f t="shared" si="12"/>
        <v/>
      </c>
      <c r="K74" s="186" t="str">
        <f t="shared" si="13"/>
        <v/>
      </c>
      <c r="L74" s="217" t="str">
        <f t="shared" si="14"/>
        <v/>
      </c>
      <c r="M74" s="218" t="str">
        <f t="shared" si="15"/>
        <v/>
      </c>
      <c r="N74" s="76"/>
      <c r="O74"/>
      <c r="P74"/>
      <c r="T74" s="22" t="str">
        <f t="shared" si="1"/>
        <v/>
      </c>
      <c r="U74" s="23" t="str">
        <f t="shared" si="2"/>
        <v/>
      </c>
      <c r="V74" s="23" t="str">
        <f t="shared" si="3"/>
        <v/>
      </c>
      <c r="W74" s="23" t="str">
        <f t="shared" si="4"/>
        <v/>
      </c>
      <c r="X74" s="23" t="str">
        <f t="shared" si="5"/>
        <v/>
      </c>
      <c r="Y74" s="23" t="str">
        <f t="shared" si="6"/>
        <v/>
      </c>
    </row>
    <row r="75" spans="1:25" ht="14">
      <c r="A75" s="73">
        <v>61</v>
      </c>
      <c r="B75" s="160"/>
      <c r="C75" s="161"/>
      <c r="D75" s="73" t="str">
        <f t="shared" si="7"/>
        <v/>
      </c>
      <c r="E75" s="166"/>
      <c r="F75" s="166"/>
      <c r="G75" s="166"/>
      <c r="H75" s="166"/>
      <c r="I75" s="166"/>
      <c r="J75" s="168" t="str">
        <f t="shared" si="12"/>
        <v/>
      </c>
      <c r="K75" s="169" t="str">
        <f t="shared" si="13"/>
        <v/>
      </c>
      <c r="L75" s="216" t="str">
        <f t="shared" si="14"/>
        <v/>
      </c>
      <c r="M75" s="216" t="str">
        <f t="shared" si="15"/>
        <v/>
      </c>
      <c r="N75" s="77"/>
      <c r="O75"/>
      <c r="P75"/>
      <c r="T75" s="22" t="str">
        <f t="shared" si="1"/>
        <v/>
      </c>
      <c r="U75" s="23" t="str">
        <f t="shared" si="2"/>
        <v/>
      </c>
      <c r="V75" s="23" t="str">
        <f t="shared" si="3"/>
        <v/>
      </c>
      <c r="W75" s="23" t="str">
        <f t="shared" si="4"/>
        <v/>
      </c>
      <c r="X75" s="23" t="str">
        <f t="shared" si="5"/>
        <v/>
      </c>
      <c r="Y75" s="23" t="str">
        <f t="shared" si="6"/>
        <v/>
      </c>
    </row>
    <row r="76" spans="1:25" ht="14">
      <c r="A76" s="174">
        <v>62</v>
      </c>
      <c r="B76" s="175"/>
      <c r="C76" s="176"/>
      <c r="D76" s="177" t="str">
        <f t="shared" si="7"/>
        <v/>
      </c>
      <c r="E76" s="178"/>
      <c r="F76" s="178"/>
      <c r="G76" s="178"/>
      <c r="H76" s="178"/>
      <c r="I76" s="178"/>
      <c r="J76" s="179" t="str">
        <f t="shared" si="12"/>
        <v/>
      </c>
      <c r="K76" s="173" t="str">
        <f t="shared" si="13"/>
        <v/>
      </c>
      <c r="L76" s="217" t="str">
        <f t="shared" si="14"/>
        <v/>
      </c>
      <c r="M76" s="218" t="str">
        <f t="shared" si="15"/>
        <v/>
      </c>
      <c r="N76" s="76"/>
      <c r="O76"/>
      <c r="P76"/>
      <c r="T76" s="22" t="str">
        <f t="shared" si="1"/>
        <v/>
      </c>
      <c r="U76" s="23" t="str">
        <f t="shared" si="2"/>
        <v/>
      </c>
      <c r="V76" s="23" t="str">
        <f t="shared" si="3"/>
        <v/>
      </c>
      <c r="W76" s="23" t="str">
        <f t="shared" si="4"/>
        <v/>
      </c>
      <c r="X76" s="23" t="str">
        <f t="shared" si="5"/>
        <v/>
      </c>
      <c r="Y76" s="23" t="str">
        <f t="shared" si="6"/>
        <v/>
      </c>
    </row>
    <row r="77" spans="1:25" ht="14">
      <c r="A77" s="73">
        <v>63</v>
      </c>
      <c r="B77" s="160"/>
      <c r="C77" s="161"/>
      <c r="D77" s="73" t="str">
        <f t="shared" si="7"/>
        <v/>
      </c>
      <c r="E77" s="166"/>
      <c r="F77" s="166"/>
      <c r="G77" s="166"/>
      <c r="H77" s="166"/>
      <c r="I77" s="166"/>
      <c r="J77" s="168" t="str">
        <f t="shared" si="12"/>
        <v/>
      </c>
      <c r="K77" s="169" t="str">
        <f t="shared" si="13"/>
        <v/>
      </c>
      <c r="L77" s="216" t="str">
        <f t="shared" si="14"/>
        <v/>
      </c>
      <c r="M77" s="216" t="str">
        <f t="shared" si="15"/>
        <v/>
      </c>
      <c r="N77" s="77"/>
      <c r="O77"/>
      <c r="P77"/>
      <c r="T77" s="22" t="str">
        <f t="shared" si="1"/>
        <v/>
      </c>
      <c r="U77" s="23" t="str">
        <f t="shared" si="2"/>
        <v/>
      </c>
      <c r="V77" s="23" t="str">
        <f t="shared" si="3"/>
        <v/>
      </c>
      <c r="W77" s="23" t="str">
        <f t="shared" si="4"/>
        <v/>
      </c>
      <c r="X77" s="23" t="str">
        <f t="shared" si="5"/>
        <v/>
      </c>
      <c r="Y77" s="23" t="str">
        <f t="shared" si="6"/>
        <v/>
      </c>
    </row>
    <row r="78" spans="1:25" ht="14">
      <c r="A78" s="183">
        <v>64</v>
      </c>
      <c r="B78" s="158"/>
      <c r="C78" s="159"/>
      <c r="D78" s="184" t="str">
        <f t="shared" si="7"/>
        <v/>
      </c>
      <c r="E78" s="165"/>
      <c r="F78" s="165"/>
      <c r="G78" s="165"/>
      <c r="H78" s="165"/>
      <c r="I78" s="165"/>
      <c r="J78" s="185" t="str">
        <f t="shared" si="12"/>
        <v/>
      </c>
      <c r="K78" s="186" t="str">
        <f t="shared" si="13"/>
        <v/>
      </c>
      <c r="L78" s="217" t="str">
        <f t="shared" si="14"/>
        <v/>
      </c>
      <c r="M78" s="218" t="str">
        <f t="shared" si="15"/>
        <v/>
      </c>
      <c r="N78" s="76"/>
      <c r="O78"/>
      <c r="P78"/>
      <c r="T78" s="22" t="str">
        <f t="shared" si="1"/>
        <v/>
      </c>
      <c r="U78" s="23" t="str">
        <f t="shared" si="2"/>
        <v/>
      </c>
      <c r="V78" s="23" t="str">
        <f t="shared" si="3"/>
        <v/>
      </c>
      <c r="W78" s="23" t="str">
        <f t="shared" si="4"/>
        <v/>
      </c>
      <c r="X78" s="23" t="str">
        <f t="shared" si="5"/>
        <v/>
      </c>
      <c r="Y78" s="23" t="str">
        <f t="shared" si="6"/>
        <v/>
      </c>
    </row>
    <row r="79" spans="1:25" ht="14">
      <c r="A79" s="73">
        <v>65</v>
      </c>
      <c r="B79" s="160"/>
      <c r="C79" s="161"/>
      <c r="D79" s="73" t="str">
        <f t="shared" si="7"/>
        <v/>
      </c>
      <c r="E79" s="166"/>
      <c r="F79" s="166"/>
      <c r="G79" s="166"/>
      <c r="H79" s="166"/>
      <c r="I79" s="166"/>
      <c r="J79" s="168" t="str">
        <f t="shared" si="12"/>
        <v/>
      </c>
      <c r="K79" s="169" t="str">
        <f t="shared" si="13"/>
        <v/>
      </c>
      <c r="L79" s="216" t="str">
        <f t="shared" si="14"/>
        <v/>
      </c>
      <c r="M79" s="216" t="str">
        <f t="shared" si="15"/>
        <v/>
      </c>
      <c r="N79" s="77"/>
      <c r="O79"/>
      <c r="P79"/>
      <c r="T79" s="22" t="str">
        <f t="shared" si="1"/>
        <v/>
      </c>
      <c r="U79" s="23" t="str">
        <f t="shared" si="2"/>
        <v/>
      </c>
      <c r="V79" s="23" t="str">
        <f t="shared" si="3"/>
        <v/>
      </c>
      <c r="W79" s="23" t="str">
        <f t="shared" si="4"/>
        <v/>
      </c>
      <c r="X79" s="23" t="str">
        <f t="shared" si="5"/>
        <v/>
      </c>
      <c r="Y79" s="23" t="str">
        <f t="shared" si="6"/>
        <v/>
      </c>
    </row>
    <row r="80" spans="1:25" ht="14">
      <c r="A80" s="183">
        <v>66</v>
      </c>
      <c r="B80" s="158"/>
      <c r="C80" s="159"/>
      <c r="D80" s="184" t="str">
        <f t="shared" si="7"/>
        <v/>
      </c>
      <c r="E80" s="165"/>
      <c r="F80" s="165"/>
      <c r="G80" s="165"/>
      <c r="H80" s="165"/>
      <c r="I80" s="165"/>
      <c r="J80" s="185" t="str">
        <f t="shared" si="12"/>
        <v/>
      </c>
      <c r="K80" s="186" t="str">
        <f t="shared" si="13"/>
        <v/>
      </c>
      <c r="L80" s="217" t="str">
        <f t="shared" si="14"/>
        <v/>
      </c>
      <c r="M80" s="218" t="str">
        <f t="shared" si="15"/>
        <v/>
      </c>
      <c r="N80" s="76"/>
      <c r="O80"/>
      <c r="P80"/>
      <c r="T80" s="22" t="str">
        <f t="shared" si="1"/>
        <v/>
      </c>
      <c r="U80" s="23" t="str">
        <f t="shared" si="2"/>
        <v/>
      </c>
      <c r="V80" s="23" t="str">
        <f t="shared" si="3"/>
        <v/>
      </c>
      <c r="W80" s="23" t="str">
        <f t="shared" si="4"/>
        <v/>
      </c>
      <c r="X80" s="23" t="str">
        <f t="shared" si="5"/>
        <v/>
      </c>
      <c r="Y80" s="23" t="str">
        <f t="shared" si="6"/>
        <v/>
      </c>
    </row>
    <row r="81" spans="1:25" ht="14">
      <c r="A81" s="73">
        <v>67</v>
      </c>
      <c r="B81" s="160"/>
      <c r="C81" s="161"/>
      <c r="D81" s="73" t="str">
        <f t="shared" si="7"/>
        <v/>
      </c>
      <c r="E81" s="166"/>
      <c r="F81" s="166"/>
      <c r="G81" s="166"/>
      <c r="H81" s="166"/>
      <c r="I81" s="166"/>
      <c r="J81" s="168" t="str">
        <f t="shared" si="12"/>
        <v/>
      </c>
      <c r="K81" s="169" t="str">
        <f t="shared" si="13"/>
        <v/>
      </c>
      <c r="L81" s="216" t="str">
        <f t="shared" si="14"/>
        <v/>
      </c>
      <c r="M81" s="216" t="str">
        <f t="shared" si="15"/>
        <v/>
      </c>
      <c r="N81" s="77"/>
      <c r="O81"/>
      <c r="P81"/>
      <c r="T81" s="22" t="str">
        <f t="shared" ref="T81:T118" si="16">IF(ISBLANK(E81),"",((K81-$H$7)/$H$7)*100)</f>
        <v/>
      </c>
      <c r="U81" s="23" t="str">
        <f t="shared" ref="U81:U118" si="17">IF(ISBLANK(E81),"",IF(E81&lt;&gt;0,SQRT(($K$6*9.807)/(E81/0.189))))</f>
        <v/>
      </c>
      <c r="V81" s="23" t="str">
        <f t="shared" ref="V81:V118" si="18">IF(ISBLANK(F81),"",IF(F81&lt;&gt;0,SQRT(($K$6*9.807)/(F81/0.189))))</f>
        <v/>
      </c>
      <c r="W81" s="23" t="str">
        <f t="shared" ref="W81:W118" si="19">IF(ISBLANK(G81),"",IF(G81&lt;&gt;0,SQRT(($K$6*9.807)/(G81/0.189))))</f>
        <v/>
      </c>
      <c r="X81" s="23" t="str">
        <f t="shared" ref="X81:X118" si="20">IF(ISBLANK(H81),"",IF(H81&lt;&gt;0,SQRT(($K$6*9.807)/(H81/0.189))))</f>
        <v/>
      </c>
      <c r="Y81" s="23" t="str">
        <f t="shared" ref="Y81:Y118" si="21">IF(ISBLANK(I81),"",IF(I81&lt;&gt;0,SQRT(($K$6*9.807)/(I81/0.189))))</f>
        <v/>
      </c>
    </row>
    <row r="82" spans="1:25" ht="14">
      <c r="A82" s="174">
        <v>68</v>
      </c>
      <c r="B82" s="175"/>
      <c r="C82" s="176"/>
      <c r="D82" s="177" t="str">
        <f t="shared" ref="D82:D119" si="22">IF(ISBLANK(C82),"",TRUNC((C82-WEEKDAY(C82,2)-DATE(YEAR(C82+4-WEEKDAY(C82,2)),1,-10))/7))</f>
        <v/>
      </c>
      <c r="E82" s="178"/>
      <c r="F82" s="178"/>
      <c r="G82" s="178"/>
      <c r="H82" s="178"/>
      <c r="I82" s="178"/>
      <c r="J82" s="179" t="str">
        <f t="shared" si="12"/>
        <v/>
      </c>
      <c r="K82" s="173" t="str">
        <f t="shared" si="13"/>
        <v/>
      </c>
      <c r="L82" s="217" t="str">
        <f t="shared" si="14"/>
        <v/>
      </c>
      <c r="M82" s="218" t="str">
        <f t="shared" si="15"/>
        <v/>
      </c>
      <c r="N82" s="76"/>
      <c r="O82"/>
      <c r="P82"/>
      <c r="T82" s="22" t="str">
        <f t="shared" si="16"/>
        <v/>
      </c>
      <c r="U82" s="23" t="str">
        <f t="shared" si="17"/>
        <v/>
      </c>
      <c r="V82" s="23" t="str">
        <f t="shared" si="18"/>
        <v/>
      </c>
      <c r="W82" s="23" t="str">
        <f t="shared" si="19"/>
        <v/>
      </c>
      <c r="X82" s="23" t="str">
        <f t="shared" si="20"/>
        <v/>
      </c>
      <c r="Y82" s="23" t="str">
        <f t="shared" si="21"/>
        <v/>
      </c>
    </row>
    <row r="83" spans="1:25" ht="14">
      <c r="A83" s="73">
        <v>69</v>
      </c>
      <c r="B83" s="160"/>
      <c r="C83" s="161"/>
      <c r="D83" s="73" t="str">
        <f t="shared" si="22"/>
        <v/>
      </c>
      <c r="E83" s="166"/>
      <c r="F83" s="166"/>
      <c r="G83" s="166"/>
      <c r="H83" s="166"/>
      <c r="I83" s="166"/>
      <c r="J83" s="168" t="str">
        <f t="shared" si="12"/>
        <v/>
      </c>
      <c r="K83" s="169" t="str">
        <f t="shared" si="13"/>
        <v/>
      </c>
      <c r="L83" s="216" t="str">
        <f t="shared" si="14"/>
        <v/>
      </c>
      <c r="M83" s="216" t="str">
        <f t="shared" si="15"/>
        <v/>
      </c>
      <c r="N83" s="77"/>
      <c r="O83"/>
      <c r="P83"/>
      <c r="T83" s="22" t="str">
        <f t="shared" si="16"/>
        <v/>
      </c>
      <c r="U83" s="23" t="str">
        <f t="shared" si="17"/>
        <v/>
      </c>
      <c r="V83" s="23" t="str">
        <f t="shared" si="18"/>
        <v/>
      </c>
      <c r="W83" s="23" t="str">
        <f t="shared" si="19"/>
        <v/>
      </c>
      <c r="X83" s="23" t="str">
        <f t="shared" si="20"/>
        <v/>
      </c>
      <c r="Y83" s="23" t="str">
        <f t="shared" si="21"/>
        <v/>
      </c>
    </row>
    <row r="84" spans="1:25" ht="14">
      <c r="A84" s="183">
        <v>70</v>
      </c>
      <c r="B84" s="158"/>
      <c r="C84" s="159"/>
      <c r="D84" s="184" t="str">
        <f t="shared" si="22"/>
        <v/>
      </c>
      <c r="E84" s="165"/>
      <c r="F84" s="165"/>
      <c r="G84" s="165"/>
      <c r="H84" s="165"/>
      <c r="I84" s="165"/>
      <c r="J84" s="185" t="str">
        <f t="shared" si="12"/>
        <v/>
      </c>
      <c r="K84" s="186" t="str">
        <f t="shared" si="13"/>
        <v/>
      </c>
      <c r="L84" s="217" t="str">
        <f t="shared" si="14"/>
        <v/>
      </c>
      <c r="M84" s="218" t="str">
        <f t="shared" si="15"/>
        <v/>
      </c>
      <c r="N84" s="76"/>
      <c r="O84"/>
      <c r="P84"/>
      <c r="T84" s="22" t="str">
        <f t="shared" si="16"/>
        <v/>
      </c>
      <c r="U84" s="23" t="str">
        <f t="shared" si="17"/>
        <v/>
      </c>
      <c r="V84" s="23" t="str">
        <f t="shared" si="18"/>
        <v/>
      </c>
      <c r="W84" s="23" t="str">
        <f t="shared" si="19"/>
        <v/>
      </c>
      <c r="X84" s="23" t="str">
        <f t="shared" si="20"/>
        <v/>
      </c>
      <c r="Y84" s="23" t="str">
        <f t="shared" si="21"/>
        <v/>
      </c>
    </row>
    <row r="85" spans="1:25" ht="14">
      <c r="A85" s="73">
        <v>71</v>
      </c>
      <c r="B85" s="160"/>
      <c r="C85" s="161"/>
      <c r="D85" s="73" t="str">
        <f t="shared" si="22"/>
        <v/>
      </c>
      <c r="E85" s="166"/>
      <c r="F85" s="166"/>
      <c r="G85" s="166"/>
      <c r="H85" s="166"/>
      <c r="I85" s="166"/>
      <c r="J85" s="168" t="str">
        <f t="shared" si="12"/>
        <v/>
      </c>
      <c r="K85" s="169" t="str">
        <f t="shared" si="13"/>
        <v/>
      </c>
      <c r="L85" s="216" t="str">
        <f t="shared" si="14"/>
        <v/>
      </c>
      <c r="M85" s="216" t="str">
        <f t="shared" si="15"/>
        <v/>
      </c>
      <c r="N85" s="77"/>
      <c r="O85"/>
      <c r="P85"/>
      <c r="T85" s="22" t="str">
        <f t="shared" si="16"/>
        <v/>
      </c>
      <c r="U85" s="23" t="str">
        <f t="shared" si="17"/>
        <v/>
      </c>
      <c r="V85" s="23" t="str">
        <f t="shared" si="18"/>
        <v/>
      </c>
      <c r="W85" s="23" t="str">
        <f t="shared" si="19"/>
        <v/>
      </c>
      <c r="X85" s="23" t="str">
        <f t="shared" si="20"/>
        <v/>
      </c>
      <c r="Y85" s="23" t="str">
        <f t="shared" si="21"/>
        <v/>
      </c>
    </row>
    <row r="86" spans="1:25" ht="14">
      <c r="A86" s="183">
        <v>72</v>
      </c>
      <c r="B86" s="158"/>
      <c r="C86" s="159"/>
      <c r="D86" s="184" t="str">
        <f t="shared" si="22"/>
        <v/>
      </c>
      <c r="E86" s="165"/>
      <c r="F86" s="165"/>
      <c r="G86" s="165"/>
      <c r="H86" s="165"/>
      <c r="I86" s="165"/>
      <c r="J86" s="185" t="str">
        <f t="shared" si="12"/>
        <v/>
      </c>
      <c r="K86" s="186" t="str">
        <f t="shared" si="13"/>
        <v/>
      </c>
      <c r="L86" s="217" t="str">
        <f t="shared" si="14"/>
        <v/>
      </c>
      <c r="M86" s="218" t="str">
        <f t="shared" si="15"/>
        <v/>
      </c>
      <c r="N86" s="76"/>
      <c r="O86"/>
      <c r="P86"/>
      <c r="T86" s="22" t="str">
        <f t="shared" si="16"/>
        <v/>
      </c>
      <c r="U86" s="23" t="str">
        <f t="shared" si="17"/>
        <v/>
      </c>
      <c r="V86" s="23" t="str">
        <f t="shared" si="18"/>
        <v/>
      </c>
      <c r="W86" s="23" t="str">
        <f t="shared" si="19"/>
        <v/>
      </c>
      <c r="X86" s="23" t="str">
        <f t="shared" si="20"/>
        <v/>
      </c>
      <c r="Y86" s="23" t="str">
        <f t="shared" si="21"/>
        <v/>
      </c>
    </row>
    <row r="87" spans="1:25" ht="14">
      <c r="A87" s="73">
        <v>73</v>
      </c>
      <c r="B87" s="160"/>
      <c r="C87" s="161"/>
      <c r="D87" s="73" t="str">
        <f t="shared" si="22"/>
        <v/>
      </c>
      <c r="E87" s="166"/>
      <c r="F87" s="166"/>
      <c r="G87" s="166"/>
      <c r="H87" s="166"/>
      <c r="I87" s="166"/>
      <c r="J87" s="168" t="str">
        <f t="shared" si="12"/>
        <v/>
      </c>
      <c r="K87" s="169" t="str">
        <f t="shared" si="13"/>
        <v/>
      </c>
      <c r="L87" s="216" t="str">
        <f t="shared" si="14"/>
        <v/>
      </c>
      <c r="M87" s="216" t="str">
        <f t="shared" si="15"/>
        <v/>
      </c>
      <c r="N87" s="77"/>
      <c r="O87"/>
      <c r="P87"/>
      <c r="T87" s="22" t="str">
        <f t="shared" si="16"/>
        <v/>
      </c>
      <c r="U87" s="23" t="str">
        <f t="shared" si="17"/>
        <v/>
      </c>
      <c r="V87" s="23" t="str">
        <f t="shared" si="18"/>
        <v/>
      </c>
      <c r="W87" s="23" t="str">
        <f t="shared" si="19"/>
        <v/>
      </c>
      <c r="X87" s="23" t="str">
        <f t="shared" si="20"/>
        <v/>
      </c>
      <c r="Y87" s="23" t="str">
        <f t="shared" si="21"/>
        <v/>
      </c>
    </row>
    <row r="88" spans="1:25" ht="14">
      <c r="A88" s="174">
        <v>74</v>
      </c>
      <c r="B88" s="175"/>
      <c r="C88" s="176"/>
      <c r="D88" s="177" t="str">
        <f t="shared" si="22"/>
        <v/>
      </c>
      <c r="E88" s="178"/>
      <c r="F88" s="178"/>
      <c r="G88" s="178"/>
      <c r="H88" s="178"/>
      <c r="I88" s="178"/>
      <c r="J88" s="179" t="str">
        <f t="shared" si="12"/>
        <v/>
      </c>
      <c r="K88" s="173" t="str">
        <f t="shared" si="13"/>
        <v/>
      </c>
      <c r="L88" s="217" t="str">
        <f t="shared" si="14"/>
        <v/>
      </c>
      <c r="M88" s="218" t="str">
        <f t="shared" si="15"/>
        <v/>
      </c>
      <c r="N88" s="76"/>
      <c r="O88"/>
      <c r="P88"/>
      <c r="T88" s="22" t="str">
        <f t="shared" si="16"/>
        <v/>
      </c>
      <c r="U88" s="23" t="str">
        <f t="shared" si="17"/>
        <v/>
      </c>
      <c r="V88" s="23" t="str">
        <f t="shared" si="18"/>
        <v/>
      </c>
      <c r="W88" s="23" t="str">
        <f t="shared" si="19"/>
        <v/>
      </c>
      <c r="X88" s="23" t="str">
        <f t="shared" si="20"/>
        <v/>
      </c>
      <c r="Y88" s="23" t="str">
        <f t="shared" si="21"/>
        <v/>
      </c>
    </row>
    <row r="89" spans="1:25" ht="14">
      <c r="A89" s="73">
        <v>75</v>
      </c>
      <c r="B89" s="160"/>
      <c r="C89" s="161"/>
      <c r="D89" s="73" t="str">
        <f t="shared" si="22"/>
        <v/>
      </c>
      <c r="E89" s="166"/>
      <c r="F89" s="166"/>
      <c r="G89" s="166"/>
      <c r="H89" s="166"/>
      <c r="I89" s="166"/>
      <c r="J89" s="168" t="str">
        <f t="shared" si="12"/>
        <v/>
      </c>
      <c r="K89" s="169" t="str">
        <f t="shared" si="13"/>
        <v/>
      </c>
      <c r="L89" s="216" t="str">
        <f t="shared" si="14"/>
        <v/>
      </c>
      <c r="M89" s="216" t="str">
        <f t="shared" si="15"/>
        <v/>
      </c>
      <c r="N89" s="77"/>
      <c r="O89"/>
      <c r="P89"/>
      <c r="T89" s="22" t="str">
        <f t="shared" si="16"/>
        <v/>
      </c>
      <c r="U89" s="23" t="str">
        <f t="shared" si="17"/>
        <v/>
      </c>
      <c r="V89" s="23" t="str">
        <f t="shared" si="18"/>
        <v/>
      </c>
      <c r="W89" s="23" t="str">
        <f t="shared" si="19"/>
        <v/>
      </c>
      <c r="X89" s="23" t="str">
        <f t="shared" si="20"/>
        <v/>
      </c>
      <c r="Y89" s="23" t="str">
        <f t="shared" si="21"/>
        <v/>
      </c>
    </row>
    <row r="90" spans="1:25" ht="14">
      <c r="A90" s="183">
        <v>76</v>
      </c>
      <c r="B90" s="158"/>
      <c r="C90" s="159"/>
      <c r="D90" s="184" t="str">
        <f t="shared" si="22"/>
        <v/>
      </c>
      <c r="E90" s="165"/>
      <c r="F90" s="165"/>
      <c r="G90" s="165"/>
      <c r="H90" s="165"/>
      <c r="I90" s="165"/>
      <c r="J90" s="185" t="str">
        <f t="shared" si="12"/>
        <v/>
      </c>
      <c r="K90" s="186" t="str">
        <f t="shared" si="13"/>
        <v/>
      </c>
      <c r="L90" s="217" t="str">
        <f t="shared" si="14"/>
        <v/>
      </c>
      <c r="M90" s="218" t="str">
        <f t="shared" si="15"/>
        <v/>
      </c>
      <c r="N90" s="76"/>
      <c r="O90"/>
      <c r="P90"/>
      <c r="T90" s="22" t="str">
        <f t="shared" si="16"/>
        <v/>
      </c>
      <c r="U90" s="23" t="str">
        <f t="shared" si="17"/>
        <v/>
      </c>
      <c r="V90" s="23" t="str">
        <f t="shared" si="18"/>
        <v/>
      </c>
      <c r="W90" s="23" t="str">
        <f t="shared" si="19"/>
        <v/>
      </c>
      <c r="X90" s="23" t="str">
        <f t="shared" si="20"/>
        <v/>
      </c>
      <c r="Y90" s="23" t="str">
        <f t="shared" si="21"/>
        <v/>
      </c>
    </row>
    <row r="91" spans="1:25" ht="14">
      <c r="A91" s="73">
        <v>77</v>
      </c>
      <c r="B91" s="160"/>
      <c r="C91" s="161"/>
      <c r="D91" s="73" t="str">
        <f t="shared" si="22"/>
        <v/>
      </c>
      <c r="E91" s="166"/>
      <c r="F91" s="166"/>
      <c r="G91" s="166"/>
      <c r="H91" s="166"/>
      <c r="I91" s="166"/>
      <c r="J91" s="168" t="str">
        <f t="shared" si="12"/>
        <v/>
      </c>
      <c r="K91" s="169" t="str">
        <f t="shared" si="13"/>
        <v/>
      </c>
      <c r="L91" s="216" t="str">
        <f t="shared" si="14"/>
        <v/>
      </c>
      <c r="M91" s="216" t="str">
        <f t="shared" si="15"/>
        <v/>
      </c>
      <c r="N91" s="77"/>
      <c r="O91"/>
      <c r="P91"/>
      <c r="T91" s="22" t="str">
        <f t="shared" si="16"/>
        <v/>
      </c>
      <c r="U91" s="23" t="str">
        <f t="shared" si="17"/>
        <v/>
      </c>
      <c r="V91" s="23" t="str">
        <f t="shared" si="18"/>
        <v/>
      </c>
      <c r="W91" s="23" t="str">
        <f t="shared" si="19"/>
        <v/>
      </c>
      <c r="X91" s="23" t="str">
        <f t="shared" si="20"/>
        <v/>
      </c>
      <c r="Y91" s="23" t="str">
        <f t="shared" si="21"/>
        <v/>
      </c>
    </row>
    <row r="92" spans="1:25" ht="14">
      <c r="A92" s="183">
        <v>78</v>
      </c>
      <c r="B92" s="158"/>
      <c r="C92" s="159"/>
      <c r="D92" s="184" t="str">
        <f t="shared" si="22"/>
        <v/>
      </c>
      <c r="E92" s="165"/>
      <c r="F92" s="165"/>
      <c r="G92" s="165"/>
      <c r="H92" s="165"/>
      <c r="I92" s="165"/>
      <c r="J92" s="185" t="str">
        <f t="shared" si="12"/>
        <v/>
      </c>
      <c r="K92" s="186" t="str">
        <f t="shared" si="13"/>
        <v/>
      </c>
      <c r="L92" s="217" t="str">
        <f t="shared" si="14"/>
        <v/>
      </c>
      <c r="M92" s="218" t="str">
        <f t="shared" si="15"/>
        <v/>
      </c>
      <c r="N92" s="76"/>
      <c r="O92"/>
      <c r="P92"/>
      <c r="T92" s="22" t="str">
        <f t="shared" si="16"/>
        <v/>
      </c>
      <c r="U92" s="23" t="str">
        <f t="shared" si="17"/>
        <v/>
      </c>
      <c r="V92" s="23" t="str">
        <f t="shared" si="18"/>
        <v/>
      </c>
      <c r="W92" s="23" t="str">
        <f t="shared" si="19"/>
        <v/>
      </c>
      <c r="X92" s="23" t="str">
        <f t="shared" si="20"/>
        <v/>
      </c>
      <c r="Y92" s="23" t="str">
        <f t="shared" si="21"/>
        <v/>
      </c>
    </row>
    <row r="93" spans="1:25" ht="14">
      <c r="A93" s="73">
        <v>79</v>
      </c>
      <c r="B93" s="160"/>
      <c r="C93" s="161"/>
      <c r="D93" s="73" t="str">
        <f t="shared" si="22"/>
        <v/>
      </c>
      <c r="E93" s="166"/>
      <c r="F93" s="166"/>
      <c r="G93" s="166"/>
      <c r="H93" s="166"/>
      <c r="I93" s="166"/>
      <c r="J93" s="168" t="str">
        <f t="shared" si="12"/>
        <v/>
      </c>
      <c r="K93" s="169" t="str">
        <f t="shared" si="13"/>
        <v/>
      </c>
      <c r="L93" s="216" t="str">
        <f t="shared" si="14"/>
        <v/>
      </c>
      <c r="M93" s="216" t="str">
        <f t="shared" si="15"/>
        <v/>
      </c>
      <c r="N93" s="77"/>
      <c r="O93"/>
      <c r="P93"/>
      <c r="T93" s="22" t="str">
        <f t="shared" si="16"/>
        <v/>
      </c>
      <c r="U93" s="23" t="str">
        <f t="shared" si="17"/>
        <v/>
      </c>
      <c r="V93" s="23" t="str">
        <f t="shared" si="18"/>
        <v/>
      </c>
      <c r="W93" s="23" t="str">
        <f t="shared" si="19"/>
        <v/>
      </c>
      <c r="X93" s="23" t="str">
        <f t="shared" si="20"/>
        <v/>
      </c>
      <c r="Y93" s="23" t="str">
        <f t="shared" si="21"/>
        <v/>
      </c>
    </row>
    <row r="94" spans="1:25" ht="14">
      <c r="A94" s="174">
        <v>80</v>
      </c>
      <c r="B94" s="175"/>
      <c r="C94" s="176"/>
      <c r="D94" s="177" t="str">
        <f t="shared" si="22"/>
        <v/>
      </c>
      <c r="E94" s="178"/>
      <c r="F94" s="178"/>
      <c r="G94" s="178"/>
      <c r="H94" s="178"/>
      <c r="I94" s="178"/>
      <c r="J94" s="179" t="str">
        <f t="shared" si="12"/>
        <v/>
      </c>
      <c r="K94" s="173" t="str">
        <f t="shared" si="13"/>
        <v/>
      </c>
      <c r="L94" s="217" t="str">
        <f t="shared" si="14"/>
        <v/>
      </c>
      <c r="M94" s="218" t="str">
        <f t="shared" si="15"/>
        <v/>
      </c>
      <c r="N94" s="76"/>
      <c r="O94"/>
      <c r="P94"/>
      <c r="T94" s="22" t="str">
        <f t="shared" si="16"/>
        <v/>
      </c>
      <c r="U94" s="23" t="str">
        <f t="shared" si="17"/>
        <v/>
      </c>
      <c r="V94" s="23" t="str">
        <f t="shared" si="18"/>
        <v/>
      </c>
      <c r="W94" s="23" t="str">
        <f t="shared" si="19"/>
        <v/>
      </c>
      <c r="X94" s="23" t="str">
        <f t="shared" si="20"/>
        <v/>
      </c>
      <c r="Y94" s="23" t="str">
        <f t="shared" si="21"/>
        <v/>
      </c>
    </row>
    <row r="95" spans="1:25" ht="14">
      <c r="A95" s="73">
        <v>81</v>
      </c>
      <c r="B95" s="160"/>
      <c r="C95" s="161"/>
      <c r="D95" s="73" t="str">
        <f t="shared" si="22"/>
        <v/>
      </c>
      <c r="E95" s="166"/>
      <c r="F95" s="166"/>
      <c r="G95" s="166"/>
      <c r="H95" s="166"/>
      <c r="I95" s="166"/>
      <c r="J95" s="168" t="str">
        <f t="shared" si="12"/>
        <v/>
      </c>
      <c r="K95" s="169" t="str">
        <f t="shared" si="13"/>
        <v/>
      </c>
      <c r="L95" s="216" t="str">
        <f t="shared" si="14"/>
        <v/>
      </c>
      <c r="M95" s="216" t="str">
        <f t="shared" si="15"/>
        <v/>
      </c>
      <c r="N95" s="77"/>
      <c r="O95"/>
      <c r="P95"/>
      <c r="T95" s="22" t="str">
        <f t="shared" si="16"/>
        <v/>
      </c>
      <c r="U95" s="23" t="str">
        <f t="shared" si="17"/>
        <v/>
      </c>
      <c r="V95" s="23" t="str">
        <f t="shared" si="18"/>
        <v/>
      </c>
      <c r="W95" s="23" t="str">
        <f t="shared" si="19"/>
        <v/>
      </c>
      <c r="X95" s="23" t="str">
        <f t="shared" si="20"/>
        <v/>
      </c>
      <c r="Y95" s="23" t="str">
        <f t="shared" si="21"/>
        <v/>
      </c>
    </row>
    <row r="96" spans="1:25" ht="14">
      <c r="A96" s="183">
        <v>82</v>
      </c>
      <c r="B96" s="158"/>
      <c r="C96" s="159"/>
      <c r="D96" s="184" t="str">
        <f t="shared" si="22"/>
        <v/>
      </c>
      <c r="E96" s="165"/>
      <c r="F96" s="165"/>
      <c r="G96" s="165"/>
      <c r="H96" s="165"/>
      <c r="I96" s="165"/>
      <c r="J96" s="185" t="str">
        <f t="shared" ref="J96:J119" si="23">IF(ISBLANK(E96),"",AVERAGE(E96:I96))</f>
        <v/>
      </c>
      <c r="K96" s="186" t="str">
        <f t="shared" ref="K96:K119" si="24">IF(ISBLANK(E96),"",AVERAGE(U96:Y96))</f>
        <v/>
      </c>
      <c r="L96" s="217" t="str">
        <f t="shared" ref="L96:L119" si="25">IF(ISBLANK(E96),"",(($H$6-J96)/J96)*100)</f>
        <v/>
      </c>
      <c r="M96" s="218" t="str">
        <f t="shared" ref="M96:M119" si="26">IF(ISBLANK(F96),"",(MAX(U96:Y96)-MIN(U96:Y96))/K96*100)</f>
        <v/>
      </c>
      <c r="N96" s="76"/>
      <c r="O96"/>
      <c r="P96"/>
      <c r="T96" s="22" t="str">
        <f t="shared" si="16"/>
        <v/>
      </c>
      <c r="U96" s="23" t="str">
        <f t="shared" si="17"/>
        <v/>
      </c>
      <c r="V96" s="23" t="str">
        <f t="shared" si="18"/>
        <v/>
      </c>
      <c r="W96" s="23" t="str">
        <f t="shared" si="19"/>
        <v/>
      </c>
      <c r="X96" s="23" t="str">
        <f t="shared" si="20"/>
        <v/>
      </c>
      <c r="Y96" s="23" t="str">
        <f t="shared" si="21"/>
        <v/>
      </c>
    </row>
    <row r="97" spans="1:25" ht="14">
      <c r="A97" s="73">
        <v>83</v>
      </c>
      <c r="B97" s="160"/>
      <c r="C97" s="161"/>
      <c r="D97" s="73" t="str">
        <f t="shared" si="22"/>
        <v/>
      </c>
      <c r="E97" s="166"/>
      <c r="F97" s="166"/>
      <c r="G97" s="166"/>
      <c r="H97" s="166"/>
      <c r="I97" s="166"/>
      <c r="J97" s="168" t="str">
        <f t="shared" si="23"/>
        <v/>
      </c>
      <c r="K97" s="169" t="str">
        <f t="shared" si="24"/>
        <v/>
      </c>
      <c r="L97" s="216" t="str">
        <f t="shared" si="25"/>
        <v/>
      </c>
      <c r="M97" s="216" t="str">
        <f t="shared" si="26"/>
        <v/>
      </c>
      <c r="N97" s="77"/>
      <c r="O97"/>
      <c r="P97"/>
      <c r="T97" s="22" t="str">
        <f t="shared" si="16"/>
        <v/>
      </c>
      <c r="U97" s="23" t="str">
        <f t="shared" si="17"/>
        <v/>
      </c>
      <c r="V97" s="23" t="str">
        <f t="shared" si="18"/>
        <v/>
      </c>
      <c r="W97" s="23" t="str">
        <f t="shared" si="19"/>
        <v/>
      </c>
      <c r="X97" s="23" t="str">
        <f t="shared" si="20"/>
        <v/>
      </c>
      <c r="Y97" s="23" t="str">
        <f t="shared" si="21"/>
        <v/>
      </c>
    </row>
    <row r="98" spans="1:25" ht="14">
      <c r="A98" s="183">
        <v>84</v>
      </c>
      <c r="B98" s="158"/>
      <c r="C98" s="159"/>
      <c r="D98" s="184" t="str">
        <f t="shared" si="22"/>
        <v/>
      </c>
      <c r="E98" s="165"/>
      <c r="F98" s="165"/>
      <c r="G98" s="165"/>
      <c r="H98" s="165"/>
      <c r="I98" s="165"/>
      <c r="J98" s="185" t="str">
        <f t="shared" si="23"/>
        <v/>
      </c>
      <c r="K98" s="186" t="str">
        <f t="shared" si="24"/>
        <v/>
      </c>
      <c r="L98" s="217" t="str">
        <f t="shared" si="25"/>
        <v/>
      </c>
      <c r="M98" s="218" t="str">
        <f t="shared" si="26"/>
        <v/>
      </c>
      <c r="N98" s="76"/>
      <c r="O98"/>
      <c r="P98"/>
      <c r="T98" s="22" t="str">
        <f t="shared" si="16"/>
        <v/>
      </c>
      <c r="U98" s="23" t="str">
        <f t="shared" si="17"/>
        <v/>
      </c>
      <c r="V98" s="23" t="str">
        <f t="shared" si="18"/>
        <v/>
      </c>
      <c r="W98" s="23" t="str">
        <f t="shared" si="19"/>
        <v/>
      </c>
      <c r="X98" s="23" t="str">
        <f t="shared" si="20"/>
        <v/>
      </c>
      <c r="Y98" s="23" t="str">
        <f t="shared" si="21"/>
        <v/>
      </c>
    </row>
    <row r="99" spans="1:25" ht="14">
      <c r="A99" s="73">
        <v>85</v>
      </c>
      <c r="B99" s="160"/>
      <c r="C99" s="161"/>
      <c r="D99" s="73" t="str">
        <f t="shared" si="22"/>
        <v/>
      </c>
      <c r="E99" s="166"/>
      <c r="F99" s="166"/>
      <c r="G99" s="166"/>
      <c r="H99" s="166"/>
      <c r="I99" s="166"/>
      <c r="J99" s="168" t="str">
        <f t="shared" si="23"/>
        <v/>
      </c>
      <c r="K99" s="169" t="str">
        <f t="shared" si="24"/>
        <v/>
      </c>
      <c r="L99" s="216" t="str">
        <f t="shared" si="25"/>
        <v/>
      </c>
      <c r="M99" s="216" t="str">
        <f t="shared" si="26"/>
        <v/>
      </c>
      <c r="N99" s="77"/>
      <c r="O99"/>
      <c r="P99"/>
      <c r="T99" s="22" t="str">
        <f t="shared" si="16"/>
        <v/>
      </c>
      <c r="U99" s="23" t="str">
        <f t="shared" si="17"/>
        <v/>
      </c>
      <c r="V99" s="23" t="str">
        <f t="shared" si="18"/>
        <v/>
      </c>
      <c r="W99" s="23" t="str">
        <f t="shared" si="19"/>
        <v/>
      </c>
      <c r="X99" s="23" t="str">
        <f t="shared" si="20"/>
        <v/>
      </c>
      <c r="Y99" s="23" t="str">
        <f t="shared" si="21"/>
        <v/>
      </c>
    </row>
    <row r="100" spans="1:25" ht="14">
      <c r="A100" s="174">
        <v>86</v>
      </c>
      <c r="B100" s="175"/>
      <c r="C100" s="176"/>
      <c r="D100" s="177" t="str">
        <f t="shared" si="22"/>
        <v/>
      </c>
      <c r="E100" s="178"/>
      <c r="F100" s="178"/>
      <c r="G100" s="178"/>
      <c r="H100" s="178"/>
      <c r="I100" s="178"/>
      <c r="J100" s="179" t="str">
        <f t="shared" si="23"/>
        <v/>
      </c>
      <c r="K100" s="173" t="str">
        <f t="shared" si="24"/>
        <v/>
      </c>
      <c r="L100" s="217" t="str">
        <f t="shared" si="25"/>
        <v/>
      </c>
      <c r="M100" s="218" t="str">
        <f t="shared" si="26"/>
        <v/>
      </c>
      <c r="N100" s="76"/>
      <c r="O100"/>
      <c r="P100"/>
      <c r="T100" s="22" t="str">
        <f t="shared" si="16"/>
        <v/>
      </c>
      <c r="U100" s="23" t="str">
        <f t="shared" si="17"/>
        <v/>
      </c>
      <c r="V100" s="23" t="str">
        <f t="shared" si="18"/>
        <v/>
      </c>
      <c r="W100" s="23" t="str">
        <f t="shared" si="19"/>
        <v/>
      </c>
      <c r="X100" s="23" t="str">
        <f t="shared" si="20"/>
        <v/>
      </c>
      <c r="Y100" s="23" t="str">
        <f t="shared" si="21"/>
        <v/>
      </c>
    </row>
    <row r="101" spans="1:25" ht="14">
      <c r="A101" s="73">
        <v>87</v>
      </c>
      <c r="B101" s="160"/>
      <c r="C101" s="161"/>
      <c r="D101" s="73" t="str">
        <f t="shared" si="22"/>
        <v/>
      </c>
      <c r="E101" s="166"/>
      <c r="F101" s="166"/>
      <c r="G101" s="166"/>
      <c r="H101" s="166"/>
      <c r="I101" s="166"/>
      <c r="J101" s="168" t="str">
        <f t="shared" si="23"/>
        <v/>
      </c>
      <c r="K101" s="169" t="str">
        <f t="shared" si="24"/>
        <v/>
      </c>
      <c r="L101" s="216" t="str">
        <f t="shared" si="25"/>
        <v/>
      </c>
      <c r="M101" s="216" t="str">
        <f t="shared" si="26"/>
        <v/>
      </c>
      <c r="N101" s="77"/>
      <c r="O101"/>
      <c r="P101"/>
      <c r="T101" s="22" t="str">
        <f t="shared" si="16"/>
        <v/>
      </c>
      <c r="U101" s="23" t="str">
        <f t="shared" si="17"/>
        <v/>
      </c>
      <c r="V101" s="23" t="str">
        <f t="shared" si="18"/>
        <v/>
      </c>
      <c r="W101" s="23" t="str">
        <f t="shared" si="19"/>
        <v/>
      </c>
      <c r="X101" s="23" t="str">
        <f t="shared" si="20"/>
        <v/>
      </c>
      <c r="Y101" s="23" t="str">
        <f t="shared" si="21"/>
        <v/>
      </c>
    </row>
    <row r="102" spans="1:25" ht="14">
      <c r="A102" s="183">
        <v>88</v>
      </c>
      <c r="B102" s="158"/>
      <c r="C102" s="159"/>
      <c r="D102" s="184" t="str">
        <f t="shared" si="22"/>
        <v/>
      </c>
      <c r="E102" s="165"/>
      <c r="F102" s="165"/>
      <c r="G102" s="165"/>
      <c r="H102" s="165"/>
      <c r="I102" s="165"/>
      <c r="J102" s="185" t="str">
        <f t="shared" si="23"/>
        <v/>
      </c>
      <c r="K102" s="186" t="str">
        <f t="shared" si="24"/>
        <v/>
      </c>
      <c r="L102" s="217" t="str">
        <f t="shared" si="25"/>
        <v/>
      </c>
      <c r="M102" s="218" t="str">
        <f t="shared" si="26"/>
        <v/>
      </c>
      <c r="N102" s="76"/>
      <c r="O102"/>
      <c r="P102"/>
      <c r="T102" s="22" t="str">
        <f t="shared" si="16"/>
        <v/>
      </c>
      <c r="U102" s="23" t="str">
        <f t="shared" si="17"/>
        <v/>
      </c>
      <c r="V102" s="23" t="str">
        <f t="shared" si="18"/>
        <v/>
      </c>
      <c r="W102" s="23" t="str">
        <f t="shared" si="19"/>
        <v/>
      </c>
      <c r="X102" s="23" t="str">
        <f t="shared" si="20"/>
        <v/>
      </c>
      <c r="Y102" s="23" t="str">
        <f t="shared" si="21"/>
        <v/>
      </c>
    </row>
    <row r="103" spans="1:25" ht="14">
      <c r="A103" s="73">
        <v>89</v>
      </c>
      <c r="B103" s="160"/>
      <c r="C103" s="161"/>
      <c r="D103" s="73" t="str">
        <f t="shared" si="22"/>
        <v/>
      </c>
      <c r="E103" s="166"/>
      <c r="F103" s="166"/>
      <c r="G103" s="166"/>
      <c r="H103" s="166"/>
      <c r="I103" s="166"/>
      <c r="J103" s="168" t="str">
        <f t="shared" si="23"/>
        <v/>
      </c>
      <c r="K103" s="169" t="str">
        <f t="shared" si="24"/>
        <v/>
      </c>
      <c r="L103" s="216" t="str">
        <f t="shared" si="25"/>
        <v/>
      </c>
      <c r="M103" s="216" t="str">
        <f t="shared" si="26"/>
        <v/>
      </c>
      <c r="N103" s="77"/>
      <c r="O103"/>
      <c r="P103"/>
      <c r="T103" s="22" t="str">
        <f t="shared" si="16"/>
        <v/>
      </c>
      <c r="U103" s="23" t="str">
        <f t="shared" si="17"/>
        <v/>
      </c>
      <c r="V103" s="23" t="str">
        <f t="shared" si="18"/>
        <v/>
      </c>
      <c r="W103" s="23" t="str">
        <f t="shared" si="19"/>
        <v/>
      </c>
      <c r="X103" s="23" t="str">
        <f t="shared" si="20"/>
        <v/>
      </c>
      <c r="Y103" s="23" t="str">
        <f t="shared" si="21"/>
        <v/>
      </c>
    </row>
    <row r="104" spans="1:25" ht="14">
      <c r="A104" s="183">
        <v>90</v>
      </c>
      <c r="B104" s="158"/>
      <c r="C104" s="159"/>
      <c r="D104" s="184" t="str">
        <f t="shared" si="22"/>
        <v/>
      </c>
      <c r="E104" s="165"/>
      <c r="F104" s="165"/>
      <c r="G104" s="165"/>
      <c r="H104" s="165"/>
      <c r="I104" s="165"/>
      <c r="J104" s="185" t="str">
        <f t="shared" si="23"/>
        <v/>
      </c>
      <c r="K104" s="186" t="str">
        <f t="shared" si="24"/>
        <v/>
      </c>
      <c r="L104" s="217" t="str">
        <f t="shared" si="25"/>
        <v/>
      </c>
      <c r="M104" s="218" t="str">
        <f t="shared" si="26"/>
        <v/>
      </c>
      <c r="N104" s="76"/>
      <c r="O104"/>
      <c r="P104"/>
      <c r="T104" s="22" t="str">
        <f t="shared" si="16"/>
        <v/>
      </c>
      <c r="U104" s="23" t="str">
        <f t="shared" si="17"/>
        <v/>
      </c>
      <c r="V104" s="23" t="str">
        <f t="shared" si="18"/>
        <v/>
      </c>
      <c r="W104" s="23" t="str">
        <f t="shared" si="19"/>
        <v/>
      </c>
      <c r="X104" s="23" t="str">
        <f t="shared" si="20"/>
        <v/>
      </c>
      <c r="Y104" s="23" t="str">
        <f t="shared" si="21"/>
        <v/>
      </c>
    </row>
    <row r="105" spans="1:25" ht="14">
      <c r="A105" s="73">
        <v>91</v>
      </c>
      <c r="B105" s="160"/>
      <c r="C105" s="161"/>
      <c r="D105" s="73" t="str">
        <f t="shared" si="22"/>
        <v/>
      </c>
      <c r="E105" s="166"/>
      <c r="F105" s="166"/>
      <c r="G105" s="166"/>
      <c r="H105" s="166"/>
      <c r="I105" s="166"/>
      <c r="J105" s="168" t="str">
        <f t="shared" si="23"/>
        <v/>
      </c>
      <c r="K105" s="169" t="str">
        <f t="shared" si="24"/>
        <v/>
      </c>
      <c r="L105" s="216" t="str">
        <f t="shared" si="25"/>
        <v/>
      </c>
      <c r="M105" s="216" t="str">
        <f t="shared" si="26"/>
        <v/>
      </c>
      <c r="N105" s="77"/>
      <c r="O105"/>
      <c r="P105"/>
      <c r="T105" s="22" t="str">
        <f t="shared" si="16"/>
        <v/>
      </c>
      <c r="U105" s="23" t="str">
        <f t="shared" si="17"/>
        <v/>
      </c>
      <c r="V105" s="23" t="str">
        <f t="shared" si="18"/>
        <v/>
      </c>
      <c r="W105" s="23" t="str">
        <f t="shared" si="19"/>
        <v/>
      </c>
      <c r="X105" s="23" t="str">
        <f t="shared" si="20"/>
        <v/>
      </c>
      <c r="Y105" s="23" t="str">
        <f t="shared" si="21"/>
        <v/>
      </c>
    </row>
    <row r="106" spans="1:25" ht="14">
      <c r="A106" s="174">
        <v>92</v>
      </c>
      <c r="B106" s="175"/>
      <c r="C106" s="176"/>
      <c r="D106" s="177" t="str">
        <f t="shared" si="22"/>
        <v/>
      </c>
      <c r="E106" s="178"/>
      <c r="F106" s="178"/>
      <c r="G106" s="178"/>
      <c r="H106" s="178"/>
      <c r="I106" s="178"/>
      <c r="J106" s="179" t="str">
        <f t="shared" si="23"/>
        <v/>
      </c>
      <c r="K106" s="173" t="str">
        <f t="shared" si="24"/>
        <v/>
      </c>
      <c r="L106" s="217" t="str">
        <f t="shared" si="25"/>
        <v/>
      </c>
      <c r="M106" s="218" t="str">
        <f t="shared" si="26"/>
        <v/>
      </c>
      <c r="N106" s="76"/>
      <c r="O106"/>
      <c r="P106"/>
      <c r="T106" s="22" t="str">
        <f t="shared" si="16"/>
        <v/>
      </c>
      <c r="U106" s="23" t="str">
        <f t="shared" si="17"/>
        <v/>
      </c>
      <c r="V106" s="23" t="str">
        <f t="shared" si="18"/>
        <v/>
      </c>
      <c r="W106" s="23" t="str">
        <f t="shared" si="19"/>
        <v/>
      </c>
      <c r="X106" s="23" t="str">
        <f t="shared" si="20"/>
        <v/>
      </c>
      <c r="Y106" s="23" t="str">
        <f t="shared" si="21"/>
        <v/>
      </c>
    </row>
    <row r="107" spans="1:25" ht="14">
      <c r="A107" s="73">
        <v>93</v>
      </c>
      <c r="B107" s="160"/>
      <c r="C107" s="161"/>
      <c r="D107" s="73" t="str">
        <f t="shared" si="22"/>
        <v/>
      </c>
      <c r="E107" s="166"/>
      <c r="F107" s="166"/>
      <c r="G107" s="166"/>
      <c r="H107" s="166"/>
      <c r="I107" s="166"/>
      <c r="J107" s="168" t="str">
        <f t="shared" si="23"/>
        <v/>
      </c>
      <c r="K107" s="169" t="str">
        <f t="shared" si="24"/>
        <v/>
      </c>
      <c r="L107" s="216" t="str">
        <f t="shared" si="25"/>
        <v/>
      </c>
      <c r="M107" s="216" t="str">
        <f t="shared" si="26"/>
        <v/>
      </c>
      <c r="N107" s="77"/>
      <c r="O107"/>
      <c r="P107"/>
      <c r="T107" s="22" t="str">
        <f t="shared" si="16"/>
        <v/>
      </c>
      <c r="U107" s="23" t="str">
        <f t="shared" si="17"/>
        <v/>
      </c>
      <c r="V107" s="23" t="str">
        <f t="shared" si="18"/>
        <v/>
      </c>
      <c r="W107" s="23" t="str">
        <f t="shared" si="19"/>
        <v/>
      </c>
      <c r="X107" s="23" t="str">
        <f t="shared" si="20"/>
        <v/>
      </c>
      <c r="Y107" s="23" t="str">
        <f t="shared" si="21"/>
        <v/>
      </c>
    </row>
    <row r="108" spans="1:25" ht="14">
      <c r="A108" s="183">
        <v>94</v>
      </c>
      <c r="B108" s="158"/>
      <c r="C108" s="159"/>
      <c r="D108" s="184" t="str">
        <f t="shared" si="22"/>
        <v/>
      </c>
      <c r="E108" s="165"/>
      <c r="F108" s="165"/>
      <c r="G108" s="165"/>
      <c r="H108" s="165"/>
      <c r="I108" s="165"/>
      <c r="J108" s="185" t="str">
        <f t="shared" si="23"/>
        <v/>
      </c>
      <c r="K108" s="186" t="str">
        <f t="shared" si="24"/>
        <v/>
      </c>
      <c r="L108" s="217" t="str">
        <f t="shared" si="25"/>
        <v/>
      </c>
      <c r="M108" s="218" t="str">
        <f t="shared" si="26"/>
        <v/>
      </c>
      <c r="N108" s="76"/>
      <c r="O108"/>
      <c r="P108"/>
      <c r="T108" s="22" t="str">
        <f t="shared" si="16"/>
        <v/>
      </c>
      <c r="U108" s="23" t="str">
        <f t="shared" si="17"/>
        <v/>
      </c>
      <c r="V108" s="23" t="str">
        <f t="shared" si="18"/>
        <v/>
      </c>
      <c r="W108" s="23" t="str">
        <f t="shared" si="19"/>
        <v/>
      </c>
      <c r="X108" s="23" t="str">
        <f t="shared" si="20"/>
        <v/>
      </c>
      <c r="Y108" s="23" t="str">
        <f t="shared" si="21"/>
        <v/>
      </c>
    </row>
    <row r="109" spans="1:25" ht="14">
      <c r="A109" s="73">
        <v>95</v>
      </c>
      <c r="B109" s="160"/>
      <c r="C109" s="161"/>
      <c r="D109" s="73" t="str">
        <f t="shared" si="22"/>
        <v/>
      </c>
      <c r="E109" s="166"/>
      <c r="F109" s="166"/>
      <c r="G109" s="166"/>
      <c r="H109" s="166"/>
      <c r="I109" s="166"/>
      <c r="J109" s="168" t="str">
        <f t="shared" si="23"/>
        <v/>
      </c>
      <c r="K109" s="169" t="str">
        <f t="shared" si="24"/>
        <v/>
      </c>
      <c r="L109" s="216" t="str">
        <f t="shared" si="25"/>
        <v/>
      </c>
      <c r="M109" s="216" t="str">
        <f t="shared" si="26"/>
        <v/>
      </c>
      <c r="N109" s="77"/>
      <c r="O109"/>
      <c r="P109"/>
      <c r="T109" s="22" t="str">
        <f t="shared" si="16"/>
        <v/>
      </c>
      <c r="U109" s="23" t="str">
        <f t="shared" si="17"/>
        <v/>
      </c>
      <c r="V109" s="23" t="str">
        <f t="shared" si="18"/>
        <v/>
      </c>
      <c r="W109" s="23" t="str">
        <f t="shared" si="19"/>
        <v/>
      </c>
      <c r="X109" s="23" t="str">
        <f t="shared" si="20"/>
        <v/>
      </c>
      <c r="Y109" s="23" t="str">
        <f t="shared" si="21"/>
        <v/>
      </c>
    </row>
    <row r="110" spans="1:25" ht="14">
      <c r="A110" s="183">
        <v>96</v>
      </c>
      <c r="B110" s="158"/>
      <c r="C110" s="159"/>
      <c r="D110" s="184" t="str">
        <f t="shared" si="22"/>
        <v/>
      </c>
      <c r="E110" s="165"/>
      <c r="F110" s="165"/>
      <c r="G110" s="165"/>
      <c r="H110" s="165"/>
      <c r="I110" s="165"/>
      <c r="J110" s="185" t="str">
        <f t="shared" si="23"/>
        <v/>
      </c>
      <c r="K110" s="186" t="str">
        <f t="shared" si="24"/>
        <v/>
      </c>
      <c r="L110" s="217" t="str">
        <f t="shared" si="25"/>
        <v/>
      </c>
      <c r="M110" s="218" t="str">
        <f t="shared" si="26"/>
        <v/>
      </c>
      <c r="N110" s="76"/>
      <c r="O110"/>
      <c r="P110"/>
      <c r="T110" s="22" t="str">
        <f t="shared" si="16"/>
        <v/>
      </c>
      <c r="U110" s="23" t="str">
        <f t="shared" si="17"/>
        <v/>
      </c>
      <c r="V110" s="23" t="str">
        <f t="shared" si="18"/>
        <v/>
      </c>
      <c r="W110" s="23" t="str">
        <f t="shared" si="19"/>
        <v/>
      </c>
      <c r="X110" s="23" t="str">
        <f t="shared" si="20"/>
        <v/>
      </c>
      <c r="Y110" s="23" t="str">
        <f t="shared" si="21"/>
        <v/>
      </c>
    </row>
    <row r="111" spans="1:25" ht="14">
      <c r="A111" s="292">
        <v>97</v>
      </c>
      <c r="B111" s="160"/>
      <c r="C111" s="161"/>
      <c r="D111" s="73" t="str">
        <f t="shared" si="22"/>
        <v/>
      </c>
      <c r="E111" s="166"/>
      <c r="F111" s="166"/>
      <c r="G111" s="166"/>
      <c r="H111" s="166"/>
      <c r="I111" s="166"/>
      <c r="J111" s="168" t="str">
        <f t="shared" si="23"/>
        <v/>
      </c>
      <c r="K111" s="169" t="str">
        <f t="shared" si="24"/>
        <v/>
      </c>
      <c r="L111" s="216" t="str">
        <f t="shared" si="25"/>
        <v/>
      </c>
      <c r="M111" s="216" t="str">
        <f t="shared" si="26"/>
        <v/>
      </c>
      <c r="N111" s="77"/>
      <c r="O111"/>
      <c r="P111"/>
      <c r="T111" s="22" t="str">
        <f t="shared" si="16"/>
        <v/>
      </c>
      <c r="U111" s="23" t="str">
        <f t="shared" si="17"/>
        <v/>
      </c>
      <c r="V111" s="23" t="str">
        <f t="shared" si="18"/>
        <v/>
      </c>
      <c r="W111" s="23" t="str">
        <f t="shared" si="19"/>
        <v/>
      </c>
      <c r="X111" s="23" t="str">
        <f t="shared" si="20"/>
        <v/>
      </c>
      <c r="Y111" s="23" t="str">
        <f t="shared" si="21"/>
        <v/>
      </c>
    </row>
    <row r="112" spans="1:25" ht="14">
      <c r="A112" s="294">
        <v>98</v>
      </c>
      <c r="B112" s="175"/>
      <c r="C112" s="176"/>
      <c r="D112" s="177" t="str">
        <f t="shared" si="22"/>
        <v/>
      </c>
      <c r="E112" s="178"/>
      <c r="F112" s="178"/>
      <c r="G112" s="178"/>
      <c r="H112" s="178"/>
      <c r="I112" s="178"/>
      <c r="J112" s="179" t="str">
        <f t="shared" si="23"/>
        <v/>
      </c>
      <c r="K112" s="173" t="str">
        <f t="shared" si="24"/>
        <v/>
      </c>
      <c r="L112" s="217" t="str">
        <f t="shared" si="25"/>
        <v/>
      </c>
      <c r="M112" s="218" t="str">
        <f t="shared" si="26"/>
        <v/>
      </c>
      <c r="N112" s="76"/>
      <c r="O112"/>
      <c r="P112"/>
      <c r="T112" s="22" t="str">
        <f t="shared" si="16"/>
        <v/>
      </c>
      <c r="U112" s="23" t="str">
        <f t="shared" si="17"/>
        <v/>
      </c>
      <c r="V112" s="23" t="str">
        <f t="shared" si="18"/>
        <v/>
      </c>
      <c r="W112" s="23" t="str">
        <f t="shared" si="19"/>
        <v/>
      </c>
      <c r="X112" s="23" t="str">
        <f t="shared" si="20"/>
        <v/>
      </c>
      <c r="Y112" s="23" t="str">
        <f t="shared" si="21"/>
        <v/>
      </c>
    </row>
    <row r="113" spans="1:38" ht="14">
      <c r="A113" s="292">
        <v>99</v>
      </c>
      <c r="B113" s="160"/>
      <c r="C113" s="161"/>
      <c r="D113" s="73" t="str">
        <f t="shared" si="22"/>
        <v/>
      </c>
      <c r="E113" s="166"/>
      <c r="F113" s="166"/>
      <c r="G113" s="166"/>
      <c r="H113" s="166"/>
      <c r="I113" s="166"/>
      <c r="J113" s="168" t="str">
        <f t="shared" si="23"/>
        <v/>
      </c>
      <c r="K113" s="169" t="str">
        <f t="shared" si="24"/>
        <v/>
      </c>
      <c r="L113" s="216" t="str">
        <f t="shared" si="25"/>
        <v/>
      </c>
      <c r="M113" s="216" t="str">
        <f t="shared" si="26"/>
        <v/>
      </c>
      <c r="N113" s="77"/>
      <c r="O113"/>
      <c r="P113"/>
      <c r="T113" s="22" t="str">
        <f t="shared" si="16"/>
        <v/>
      </c>
      <c r="U113" s="23" t="str">
        <f t="shared" si="17"/>
        <v/>
      </c>
      <c r="V113" s="23" t="str">
        <f t="shared" si="18"/>
        <v/>
      </c>
      <c r="W113" s="23" t="str">
        <f t="shared" si="19"/>
        <v/>
      </c>
      <c r="X113" s="23" t="str">
        <f t="shared" si="20"/>
        <v/>
      </c>
      <c r="Y113" s="23" t="str">
        <f t="shared" si="21"/>
        <v/>
      </c>
    </row>
    <row r="114" spans="1:38" ht="14">
      <c r="A114" s="295">
        <v>100</v>
      </c>
      <c r="B114" s="158"/>
      <c r="C114" s="159"/>
      <c r="D114" s="184" t="str">
        <f t="shared" si="22"/>
        <v/>
      </c>
      <c r="E114" s="165"/>
      <c r="F114" s="165"/>
      <c r="G114" s="165"/>
      <c r="H114" s="165"/>
      <c r="I114" s="165"/>
      <c r="J114" s="185" t="str">
        <f t="shared" si="23"/>
        <v/>
      </c>
      <c r="K114" s="186" t="str">
        <f t="shared" si="24"/>
        <v/>
      </c>
      <c r="L114" s="217" t="str">
        <f t="shared" si="25"/>
        <v/>
      </c>
      <c r="M114" s="218" t="str">
        <f t="shared" si="26"/>
        <v/>
      </c>
      <c r="N114" s="76"/>
      <c r="O114"/>
      <c r="P114"/>
      <c r="T114" s="22" t="str">
        <f t="shared" si="16"/>
        <v/>
      </c>
      <c r="U114" s="23" t="str">
        <f t="shared" si="17"/>
        <v/>
      </c>
      <c r="V114" s="23" t="str">
        <f t="shared" si="18"/>
        <v/>
      </c>
      <c r="W114" s="23" t="str">
        <f t="shared" si="19"/>
        <v/>
      </c>
      <c r="X114" s="23" t="str">
        <f t="shared" si="20"/>
        <v/>
      </c>
      <c r="Y114" s="23" t="str">
        <f t="shared" si="21"/>
        <v/>
      </c>
    </row>
    <row r="115" spans="1:38" ht="14">
      <c r="A115" s="292">
        <v>101</v>
      </c>
      <c r="B115" s="160"/>
      <c r="C115" s="161"/>
      <c r="D115" s="73" t="str">
        <f t="shared" si="22"/>
        <v/>
      </c>
      <c r="E115" s="166"/>
      <c r="F115" s="166"/>
      <c r="G115" s="166"/>
      <c r="H115" s="166"/>
      <c r="I115" s="166"/>
      <c r="J115" s="168" t="str">
        <f t="shared" si="23"/>
        <v/>
      </c>
      <c r="K115" s="169" t="str">
        <f t="shared" si="24"/>
        <v/>
      </c>
      <c r="L115" s="216" t="str">
        <f t="shared" si="25"/>
        <v/>
      </c>
      <c r="M115" s="216" t="str">
        <f t="shared" si="26"/>
        <v/>
      </c>
      <c r="N115" s="77"/>
      <c r="O115"/>
      <c r="P115"/>
      <c r="T115" s="22" t="str">
        <f t="shared" si="16"/>
        <v/>
      </c>
      <c r="U115" s="23" t="str">
        <f t="shared" si="17"/>
        <v/>
      </c>
      <c r="V115" s="23" t="str">
        <f t="shared" si="18"/>
        <v/>
      </c>
      <c r="W115" s="23" t="str">
        <f t="shared" si="19"/>
        <v/>
      </c>
      <c r="X115" s="23" t="str">
        <f t="shared" si="20"/>
        <v/>
      </c>
      <c r="Y115" s="23" t="str">
        <f t="shared" si="21"/>
        <v/>
      </c>
    </row>
    <row r="116" spans="1:38" ht="14">
      <c r="A116" s="295">
        <v>102</v>
      </c>
      <c r="B116" s="158"/>
      <c r="C116" s="159"/>
      <c r="D116" s="184" t="str">
        <f t="shared" si="22"/>
        <v/>
      </c>
      <c r="E116" s="165"/>
      <c r="F116" s="165"/>
      <c r="G116" s="165"/>
      <c r="H116" s="165"/>
      <c r="I116" s="165"/>
      <c r="J116" s="185" t="str">
        <f t="shared" si="23"/>
        <v/>
      </c>
      <c r="K116" s="186" t="str">
        <f t="shared" si="24"/>
        <v/>
      </c>
      <c r="L116" s="217" t="str">
        <f t="shared" si="25"/>
        <v/>
      </c>
      <c r="M116" s="218" t="str">
        <f t="shared" si="26"/>
        <v/>
      </c>
      <c r="N116" s="76"/>
      <c r="O116"/>
      <c r="P116"/>
      <c r="T116" s="22" t="str">
        <f t="shared" si="16"/>
        <v/>
      </c>
      <c r="U116" s="23" t="str">
        <f t="shared" si="17"/>
        <v/>
      </c>
      <c r="V116" s="23" t="str">
        <f t="shared" si="18"/>
        <v/>
      </c>
      <c r="W116" s="23" t="str">
        <f t="shared" si="19"/>
        <v/>
      </c>
      <c r="X116" s="23" t="str">
        <f t="shared" si="20"/>
        <v/>
      </c>
      <c r="Y116" s="23" t="str">
        <f t="shared" si="21"/>
        <v/>
      </c>
    </row>
    <row r="117" spans="1:38" ht="14">
      <c r="A117" s="292">
        <v>103</v>
      </c>
      <c r="B117" s="160"/>
      <c r="C117" s="161"/>
      <c r="D117" s="73" t="str">
        <f t="shared" si="22"/>
        <v/>
      </c>
      <c r="E117" s="166"/>
      <c r="F117" s="166"/>
      <c r="G117" s="166"/>
      <c r="H117" s="166"/>
      <c r="I117" s="166"/>
      <c r="J117" s="168" t="str">
        <f t="shared" si="23"/>
        <v/>
      </c>
      <c r="K117" s="169" t="str">
        <f t="shared" si="24"/>
        <v/>
      </c>
      <c r="L117" s="216" t="str">
        <f t="shared" si="25"/>
        <v/>
      </c>
      <c r="M117" s="216" t="str">
        <f t="shared" si="26"/>
        <v/>
      </c>
      <c r="N117" s="77"/>
      <c r="O117"/>
      <c r="P117"/>
      <c r="T117" s="22" t="str">
        <f t="shared" si="16"/>
        <v/>
      </c>
      <c r="U117" s="23" t="str">
        <f t="shared" si="17"/>
        <v/>
      </c>
      <c r="V117" s="23" t="str">
        <f t="shared" si="18"/>
        <v/>
      </c>
      <c r="W117" s="23" t="str">
        <f t="shared" si="19"/>
        <v/>
      </c>
      <c r="X117" s="23" t="str">
        <f t="shared" si="20"/>
        <v/>
      </c>
      <c r="Y117" s="23" t="str">
        <f t="shared" si="21"/>
        <v/>
      </c>
    </row>
    <row r="118" spans="1:38" ht="14">
      <c r="A118" s="294">
        <v>104</v>
      </c>
      <c r="B118" s="175"/>
      <c r="C118" s="176"/>
      <c r="D118" s="177" t="str">
        <f t="shared" si="22"/>
        <v/>
      </c>
      <c r="E118" s="178"/>
      <c r="F118" s="178"/>
      <c r="G118" s="178"/>
      <c r="H118" s="178"/>
      <c r="I118" s="178"/>
      <c r="J118" s="179" t="str">
        <f t="shared" si="23"/>
        <v/>
      </c>
      <c r="K118" s="173" t="str">
        <f t="shared" si="24"/>
        <v/>
      </c>
      <c r="L118" s="278" t="str">
        <f t="shared" si="25"/>
        <v/>
      </c>
      <c r="M118" s="279" t="str">
        <f t="shared" si="26"/>
        <v/>
      </c>
      <c r="N118" s="76"/>
      <c r="O118"/>
      <c r="P118"/>
      <c r="T118" s="22" t="str">
        <f t="shared" si="16"/>
        <v/>
      </c>
      <c r="U118" s="23" t="str">
        <f t="shared" si="17"/>
        <v/>
      </c>
      <c r="V118" s="23" t="str">
        <f t="shared" si="18"/>
        <v/>
      </c>
      <c r="W118" s="23" t="str">
        <f t="shared" si="19"/>
        <v/>
      </c>
      <c r="X118" s="23" t="str">
        <f t="shared" si="20"/>
        <v/>
      </c>
      <c r="Y118" s="23" t="str">
        <f t="shared" si="21"/>
        <v/>
      </c>
    </row>
    <row r="119" spans="1:38" ht="12.25" customHeight="1">
      <c r="A119" s="284">
        <v>105</v>
      </c>
      <c r="B119" s="282"/>
      <c r="C119" s="283"/>
      <c r="D119" s="284" t="str">
        <f t="shared" si="22"/>
        <v/>
      </c>
      <c r="E119" s="285"/>
      <c r="F119" s="285"/>
      <c r="G119" s="285"/>
      <c r="H119" s="285"/>
      <c r="I119" s="285"/>
      <c r="J119" s="286" t="str">
        <f t="shared" si="23"/>
        <v/>
      </c>
      <c r="K119" s="287" t="str">
        <f t="shared" si="24"/>
        <v/>
      </c>
      <c r="L119" s="288" t="str">
        <f t="shared" si="25"/>
        <v/>
      </c>
      <c r="M119" s="288" t="str">
        <f t="shared" si="26"/>
        <v/>
      </c>
      <c r="N119" s="289"/>
      <c r="AL119" s="290"/>
    </row>
    <row r="120" spans="1:38" ht="12.25" customHeight="1">
      <c r="A120" s="294">
        <v>106</v>
      </c>
      <c r="B120" s="158"/>
      <c r="C120" s="159"/>
      <c r="D120" s="184" t="str">
        <f t="shared" ref="D120:D129" si="27">IF(ISBLANK(C120),"",TRUNC((C120-WEEKDAY(C120,2)-DATE(YEAR(C120+4-WEEKDAY(C120,2)),1,-10))/7))</f>
        <v/>
      </c>
      <c r="E120" s="165"/>
      <c r="F120" s="165"/>
      <c r="G120" s="165"/>
      <c r="H120" s="165"/>
      <c r="I120" s="165"/>
      <c r="J120" s="185" t="str">
        <f t="shared" ref="J120:J129" si="28">IF(ISBLANK(E120),"",AVERAGE(E120:I120))</f>
        <v/>
      </c>
      <c r="K120" s="186" t="str">
        <f t="shared" ref="K120:K129" si="29">IF(ISBLANK(E120),"",AVERAGE(U120:Y120))</f>
        <v/>
      </c>
      <c r="L120" s="280" t="str">
        <f t="shared" ref="L120:L129" si="30">IF(ISBLANK(E120),"",(($H$6-J120)/J120)*100)</f>
        <v/>
      </c>
      <c r="M120" s="281" t="str">
        <f t="shared" ref="M120:M129" si="31">IF(ISBLANK(F120),"",(MAX(U120:Y120)-MIN(U120:Y120))/K120*100)</f>
        <v/>
      </c>
      <c r="N120" s="76"/>
    </row>
    <row r="121" spans="1:38" ht="12.25" customHeight="1">
      <c r="A121" s="284">
        <v>107</v>
      </c>
      <c r="B121" s="282"/>
      <c r="C121" s="283"/>
      <c r="D121" s="284" t="str">
        <f t="shared" si="27"/>
        <v/>
      </c>
      <c r="E121" s="285"/>
      <c r="F121" s="285"/>
      <c r="G121" s="285"/>
      <c r="H121" s="285"/>
      <c r="I121" s="285"/>
      <c r="J121" s="293" t="str">
        <f t="shared" si="28"/>
        <v/>
      </c>
      <c r="K121" s="169" t="str">
        <f t="shared" si="29"/>
        <v/>
      </c>
      <c r="L121" s="216" t="str">
        <f t="shared" si="30"/>
        <v/>
      </c>
      <c r="M121" s="216" t="str">
        <f t="shared" si="31"/>
        <v/>
      </c>
      <c r="N121" s="77"/>
    </row>
    <row r="122" spans="1:38" ht="12.25" customHeight="1">
      <c r="A122" s="294">
        <v>108</v>
      </c>
      <c r="B122" s="175"/>
      <c r="C122" s="176"/>
      <c r="D122" s="177" t="str">
        <f t="shared" si="27"/>
        <v/>
      </c>
      <c r="E122" s="178"/>
      <c r="F122" s="178"/>
      <c r="G122" s="178"/>
      <c r="H122" s="178"/>
      <c r="I122" s="178"/>
      <c r="J122" s="179" t="str">
        <f t="shared" si="28"/>
        <v/>
      </c>
      <c r="K122" s="173" t="str">
        <f t="shared" si="29"/>
        <v/>
      </c>
      <c r="L122" s="217" t="str">
        <f t="shared" si="30"/>
        <v/>
      </c>
      <c r="M122" s="218" t="str">
        <f t="shared" si="31"/>
        <v/>
      </c>
      <c r="N122" s="76"/>
    </row>
    <row r="123" spans="1:38" ht="12.25" customHeight="1">
      <c r="A123" s="284">
        <v>109</v>
      </c>
      <c r="B123" s="291"/>
      <c r="C123" s="161"/>
      <c r="D123" s="73" t="str">
        <f t="shared" si="27"/>
        <v/>
      </c>
      <c r="E123" s="166"/>
      <c r="F123" s="166"/>
      <c r="G123" s="166"/>
      <c r="H123" s="166"/>
      <c r="I123" s="166"/>
      <c r="J123" s="168" t="str">
        <f t="shared" si="28"/>
        <v/>
      </c>
      <c r="K123" s="169" t="str">
        <f t="shared" si="29"/>
        <v/>
      </c>
      <c r="L123" s="216" t="str">
        <f t="shared" si="30"/>
        <v/>
      </c>
      <c r="M123" s="216" t="str">
        <f t="shared" si="31"/>
        <v/>
      </c>
      <c r="N123" s="77"/>
    </row>
    <row r="124" spans="1:38" ht="12.25" customHeight="1">
      <c r="A124" s="294">
        <v>110</v>
      </c>
      <c r="B124" s="158"/>
      <c r="C124" s="159"/>
      <c r="D124" s="184" t="str">
        <f t="shared" si="27"/>
        <v/>
      </c>
      <c r="E124" s="165"/>
      <c r="F124" s="165"/>
      <c r="G124" s="165"/>
      <c r="H124" s="165"/>
      <c r="I124" s="165"/>
      <c r="J124" s="185" t="str">
        <f t="shared" si="28"/>
        <v/>
      </c>
      <c r="K124" s="186" t="str">
        <f t="shared" si="29"/>
        <v/>
      </c>
      <c r="L124" s="217" t="str">
        <f t="shared" si="30"/>
        <v/>
      </c>
      <c r="M124" s="218" t="str">
        <f t="shared" si="31"/>
        <v/>
      </c>
      <c r="N124" s="76"/>
    </row>
    <row r="125" spans="1:38" ht="12.25" customHeight="1">
      <c r="A125" s="284">
        <v>111</v>
      </c>
      <c r="B125" s="291"/>
      <c r="C125" s="161"/>
      <c r="D125" s="73" t="str">
        <f t="shared" si="27"/>
        <v/>
      </c>
      <c r="E125" s="166"/>
      <c r="F125" s="166"/>
      <c r="G125" s="166"/>
      <c r="H125" s="166"/>
      <c r="I125" s="166"/>
      <c r="J125" s="168" t="str">
        <f t="shared" si="28"/>
        <v/>
      </c>
      <c r="K125" s="169" t="str">
        <f t="shared" si="29"/>
        <v/>
      </c>
      <c r="L125" s="216" t="str">
        <f t="shared" si="30"/>
        <v/>
      </c>
      <c r="M125" s="216" t="str">
        <f t="shared" si="31"/>
        <v/>
      </c>
      <c r="N125" s="77"/>
    </row>
    <row r="126" spans="1:38" ht="12.25" customHeight="1">
      <c r="A126" s="294">
        <v>112</v>
      </c>
      <c r="B126" s="158"/>
      <c r="C126" s="159"/>
      <c r="D126" s="184" t="str">
        <f t="shared" si="27"/>
        <v/>
      </c>
      <c r="E126" s="165"/>
      <c r="F126" s="165"/>
      <c r="G126" s="165"/>
      <c r="H126" s="165"/>
      <c r="I126" s="165"/>
      <c r="J126" s="185" t="str">
        <f t="shared" si="28"/>
        <v/>
      </c>
      <c r="K126" s="186" t="str">
        <f t="shared" si="29"/>
        <v/>
      </c>
      <c r="L126" s="217" t="str">
        <f t="shared" si="30"/>
        <v/>
      </c>
      <c r="M126" s="218" t="str">
        <f t="shared" si="31"/>
        <v/>
      </c>
      <c r="N126" s="76"/>
    </row>
    <row r="127" spans="1:38" ht="12.25" customHeight="1">
      <c r="A127" s="284">
        <v>113</v>
      </c>
      <c r="B127" s="291"/>
      <c r="C127" s="161"/>
      <c r="D127" s="73" t="str">
        <f t="shared" si="27"/>
        <v/>
      </c>
      <c r="E127" s="166"/>
      <c r="F127" s="166"/>
      <c r="G127" s="166"/>
      <c r="H127" s="166"/>
      <c r="I127" s="166"/>
      <c r="J127" s="168" t="str">
        <f t="shared" si="28"/>
        <v/>
      </c>
      <c r="K127" s="169" t="str">
        <f t="shared" si="29"/>
        <v/>
      </c>
      <c r="L127" s="216" t="str">
        <f t="shared" si="30"/>
        <v/>
      </c>
      <c r="M127" s="216" t="str">
        <f t="shared" si="31"/>
        <v/>
      </c>
      <c r="N127" s="77"/>
    </row>
    <row r="128" spans="1:38" ht="12.25" customHeight="1">
      <c r="A128" s="294">
        <v>114</v>
      </c>
      <c r="B128" s="175"/>
      <c r="C128" s="176"/>
      <c r="D128" s="177" t="str">
        <f t="shared" si="27"/>
        <v/>
      </c>
      <c r="E128" s="178"/>
      <c r="F128" s="178"/>
      <c r="G128" s="178"/>
      <c r="H128" s="178"/>
      <c r="I128" s="178"/>
      <c r="J128" s="179" t="str">
        <f t="shared" si="28"/>
        <v/>
      </c>
      <c r="K128" s="173" t="str">
        <f t="shared" si="29"/>
        <v/>
      </c>
      <c r="L128" s="217" t="str">
        <f t="shared" si="30"/>
        <v/>
      </c>
      <c r="M128" s="218" t="str">
        <f t="shared" si="31"/>
        <v/>
      </c>
      <c r="N128" s="76"/>
    </row>
    <row r="129" spans="1:14" ht="12.25" customHeight="1">
      <c r="A129" s="296">
        <v>115</v>
      </c>
      <c r="B129" s="162"/>
      <c r="C129" s="163"/>
      <c r="D129" s="180" t="str">
        <f t="shared" si="27"/>
        <v/>
      </c>
      <c r="E129" s="167"/>
      <c r="F129" s="167"/>
      <c r="G129" s="167"/>
      <c r="H129" s="167"/>
      <c r="I129" s="167"/>
      <c r="J129" s="181" t="str">
        <f t="shared" si="28"/>
        <v/>
      </c>
      <c r="K129" s="182" t="str">
        <f t="shared" si="29"/>
        <v/>
      </c>
      <c r="L129" s="221" t="str">
        <f t="shared" si="30"/>
        <v/>
      </c>
      <c r="M129" s="221" t="str">
        <f t="shared" si="31"/>
        <v/>
      </c>
      <c r="N129" s="78"/>
    </row>
  </sheetData>
  <mergeCells count="21">
    <mergeCell ref="H11:I11"/>
    <mergeCell ref="H12:I12"/>
    <mergeCell ref="AE3:AH3"/>
    <mergeCell ref="AE7:AH7"/>
    <mergeCell ref="H6:I6"/>
    <mergeCell ref="H7:I7"/>
    <mergeCell ref="H4:K4"/>
    <mergeCell ref="H5:K5"/>
    <mergeCell ref="H8:I8"/>
    <mergeCell ref="H9:I9"/>
    <mergeCell ref="H10:I10"/>
    <mergeCell ref="B2:K2"/>
    <mergeCell ref="A4:F4"/>
    <mergeCell ref="A5:F5"/>
    <mergeCell ref="A6:F6"/>
    <mergeCell ref="A7:F7"/>
    <mergeCell ref="A8:F8"/>
    <mergeCell ref="A9:F9"/>
    <mergeCell ref="A10:F10"/>
    <mergeCell ref="A11:F11"/>
    <mergeCell ref="A12:F12"/>
  </mergeCells>
  <conditionalFormatting sqref="L15:L129">
    <cfRule type="expression" dxfId="17" priority="2" stopIfTrue="1">
      <formula>$L15=""</formula>
    </cfRule>
    <cfRule type="cellIs" dxfId="16" priority="3" stopIfTrue="1" operator="between">
      <formula>$H$8</formula>
      <formula>($H$8)*-1</formula>
    </cfRule>
    <cfRule type="cellIs" dxfId="15" priority="4" stopIfTrue="1" operator="notBetween">
      <formula>$H$8</formula>
      <formula>($H$8)*-1</formula>
    </cfRule>
  </conditionalFormatting>
  <conditionalFormatting sqref="M15:M129">
    <cfRule type="expression" dxfId="14" priority="1" stopIfTrue="1">
      <formula>$M15=""</formula>
    </cfRule>
    <cfRule type="cellIs" dxfId="13" priority="5" stopIfTrue="1" operator="lessThanOrEqual">
      <formula>$H$10</formula>
    </cfRule>
    <cfRule type="cellIs" dxfId="12" priority="6" stopIfTrue="1" operator="greaterThan">
      <formula>$H$10</formula>
    </cfRule>
  </conditionalFormatting>
  <dataValidations disablePrompts="1" count="1">
    <dataValidation type="list" operator="equal" allowBlank="1" sqref="K6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"0,01","0,025","0,05","0,1","0,2","0,3","0,5",1,2,3,5,10,20,30,50,100,125</x12ac:list>
        </mc:Choice>
        <mc:Fallback>
          <formula1>"0,01,0,025,0,05,0,1,0,2,0,3,0,5,1,2,3,5,10,20,30,50,100,125"</formula1>
        </mc:Fallback>
      </mc:AlternateContent>
      <formula2>0</formula2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firstPageNumber="0" fitToHeight="50" orientation="landscape" horizontalDpi="300" verticalDpi="300" r:id="rId1"/>
  <headerFooter alignWithMargins="0">
    <oddHeader>&amp;C&amp;"Calibri,Fett"&amp;12&amp;A</oddHeader>
    <oddFooter>&amp;C&amp;"Calibri,Fett"&amp;12Seite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AA129"/>
  <sheetViews>
    <sheetView showGridLines="0" showRowColHeaders="0" showRuler="0" zoomScale="140" zoomScaleNormal="140" workbookViewId="0">
      <selection activeCell="AC14" sqref="AC14"/>
    </sheetView>
  </sheetViews>
  <sheetFormatPr baseColWidth="10" defaultColWidth="10.5" defaultRowHeight="12.25" customHeight="1"/>
  <cols>
    <col min="1" max="1" width="4.5" style="1" customWidth="1"/>
    <col min="2" max="2" width="10.5" style="1" customWidth="1"/>
    <col min="3" max="3" width="10.5" style="2" customWidth="1"/>
    <col min="4" max="4" width="5.6640625" style="24" customWidth="1"/>
    <col min="5" max="6" width="5.6640625" style="1" customWidth="1"/>
    <col min="7" max="8" width="5.6640625" style="4" customWidth="1"/>
    <col min="9" max="9" width="5.6640625" style="25" customWidth="1"/>
    <col min="10" max="10" width="5.6640625" style="4" customWidth="1"/>
    <col min="11" max="12" width="7.1640625" style="4" customWidth="1"/>
    <col min="13" max="13" width="7.1640625" style="1" customWidth="1"/>
    <col min="14" max="14" width="50.6640625" style="1" customWidth="1"/>
    <col min="15" max="18" width="10.5" style="1" hidden="1" customWidth="1"/>
    <col min="19" max="21" width="0" style="1" hidden="1" customWidth="1"/>
    <col min="22" max="22" width="10.5" style="1" hidden="1" customWidth="1"/>
    <col min="23" max="23" width="50.6640625" style="1" hidden="1" customWidth="1"/>
    <col min="24" max="26" width="10.5" style="1" hidden="1" customWidth="1"/>
    <col min="27" max="27" width="10.5" style="1" customWidth="1"/>
    <col min="28" max="16384" width="10.5" style="1"/>
  </cols>
  <sheetData>
    <row r="1" spans="1:26" ht="13" customHeight="1">
      <c r="A1" s="60"/>
      <c r="B1" s="60"/>
      <c r="C1" s="61"/>
      <c r="D1" s="82"/>
      <c r="E1" s="83"/>
      <c r="F1" s="83"/>
      <c r="G1" s="69"/>
      <c r="H1" s="66"/>
      <c r="I1" s="66"/>
      <c r="J1" s="66"/>
      <c r="K1" s="66"/>
      <c r="L1" s="65"/>
      <c r="M1" s="66"/>
      <c r="N1" s="66"/>
      <c r="O1" s="112"/>
      <c r="P1" s="112"/>
      <c r="Q1" s="112"/>
      <c r="R1" s="113"/>
      <c r="S1" s="113"/>
      <c r="T1" s="113"/>
      <c r="U1" s="113"/>
      <c r="V1" s="113"/>
      <c r="W1" s="113"/>
      <c r="X1" s="113"/>
      <c r="Y1" s="113"/>
      <c r="Z1" s="113"/>
    </row>
    <row r="2" spans="1:26" ht="13" customHeight="1">
      <c r="A2" s="60"/>
      <c r="B2" s="300" t="s">
        <v>1</v>
      </c>
      <c r="C2" s="300"/>
      <c r="D2" s="300"/>
      <c r="E2" s="300"/>
      <c r="F2" s="300"/>
      <c r="G2" s="300"/>
      <c r="H2" s="300"/>
      <c r="I2" s="300"/>
      <c r="J2" s="300"/>
      <c r="K2" s="300"/>
      <c r="L2" s="65"/>
      <c r="M2" s="66"/>
      <c r="N2" s="95" t="s">
        <v>124</v>
      </c>
      <c r="O2" s="112"/>
      <c r="P2" s="112"/>
      <c r="Q2" s="112"/>
      <c r="R2" s="113"/>
      <c r="S2" s="113"/>
      <c r="T2" s="113"/>
      <c r="U2" s="113"/>
      <c r="V2" s="113"/>
      <c r="W2" s="113"/>
      <c r="X2" s="113"/>
      <c r="Y2" s="113"/>
      <c r="Z2" s="113"/>
    </row>
    <row r="3" spans="1:26" ht="13" customHeight="1">
      <c r="A3" s="67"/>
      <c r="B3" s="60"/>
      <c r="C3" s="61"/>
      <c r="D3" s="82"/>
      <c r="E3" s="83"/>
      <c r="F3" s="84"/>
      <c r="G3" s="69"/>
      <c r="H3" s="66"/>
      <c r="I3" s="66"/>
      <c r="J3" s="66"/>
      <c r="K3" s="66"/>
      <c r="L3" s="65"/>
      <c r="M3" s="66"/>
      <c r="N3" s="96"/>
      <c r="O3" s="112"/>
      <c r="P3" s="114"/>
      <c r="Q3" s="114"/>
      <c r="R3" s="114" t="s">
        <v>33</v>
      </c>
      <c r="S3" s="114"/>
      <c r="T3" s="114"/>
      <c r="U3" s="112"/>
      <c r="V3" s="113"/>
      <c r="W3" s="113"/>
      <c r="X3" s="113"/>
      <c r="Y3" s="113"/>
      <c r="Z3" s="113"/>
    </row>
    <row r="4" spans="1:26" ht="13" customHeight="1">
      <c r="A4" s="299" t="s">
        <v>121</v>
      </c>
      <c r="B4" s="299"/>
      <c r="C4" s="299"/>
      <c r="D4" s="299"/>
      <c r="E4" s="299"/>
      <c r="F4" s="299"/>
      <c r="H4" s="313"/>
      <c r="I4" s="314"/>
      <c r="J4" s="314"/>
      <c r="K4" s="315"/>
      <c r="L4" s="65"/>
      <c r="M4" s="65"/>
      <c r="N4" s="96"/>
      <c r="O4" s="112"/>
      <c r="P4" s="114"/>
      <c r="Q4" s="114"/>
      <c r="R4" s="115" t="s">
        <v>35</v>
      </c>
      <c r="S4" s="115" t="s">
        <v>36</v>
      </c>
      <c r="T4" s="116" t="s">
        <v>37</v>
      </c>
      <c r="U4" s="117" t="s">
        <v>38</v>
      </c>
      <c r="V4" s="113"/>
      <c r="W4" s="113"/>
      <c r="X4" s="113"/>
      <c r="Y4" s="113"/>
      <c r="Z4" s="113"/>
    </row>
    <row r="5" spans="1:26" ht="13" customHeight="1">
      <c r="A5" s="299" t="s">
        <v>9</v>
      </c>
      <c r="B5" s="299"/>
      <c r="C5" s="299"/>
      <c r="D5" s="299"/>
      <c r="E5" s="299"/>
      <c r="F5" s="299"/>
      <c r="H5" s="309"/>
      <c r="I5" s="310"/>
      <c r="J5" s="310"/>
      <c r="K5" s="311"/>
      <c r="L5" s="65"/>
      <c r="M5" s="65"/>
      <c r="N5" s="96"/>
      <c r="O5" s="112"/>
      <c r="P5" s="114"/>
      <c r="Q5" s="114"/>
      <c r="R5" s="118">
        <v>1</v>
      </c>
      <c r="S5" s="119" t="s">
        <v>40</v>
      </c>
      <c r="T5" s="120">
        <v>3</v>
      </c>
      <c r="U5" s="121" t="s">
        <v>41</v>
      </c>
      <c r="V5" s="113"/>
      <c r="W5" s="113"/>
      <c r="X5" s="122"/>
      <c r="Y5" s="123"/>
      <c r="Z5" s="113"/>
    </row>
    <row r="6" spans="1:26" ht="13" customHeight="1">
      <c r="A6" s="299" t="s">
        <v>11</v>
      </c>
      <c r="B6" s="299"/>
      <c r="C6" s="299"/>
      <c r="D6" s="299"/>
      <c r="E6" s="299"/>
      <c r="F6" s="299"/>
      <c r="H6" s="98">
        <v>300</v>
      </c>
      <c r="I6" s="213" t="s">
        <v>135</v>
      </c>
      <c r="J6" s="85">
        <v>10</v>
      </c>
      <c r="K6" s="85">
        <v>3000</v>
      </c>
      <c r="L6" s="65"/>
      <c r="M6" s="65"/>
      <c r="N6" s="96"/>
      <c r="O6" s="112"/>
      <c r="P6" s="124"/>
      <c r="Q6" s="124"/>
      <c r="R6" s="118">
        <v>2</v>
      </c>
      <c r="S6" s="125" t="s">
        <v>44</v>
      </c>
      <c r="T6" s="120">
        <v>2.5</v>
      </c>
      <c r="U6" s="121" t="s">
        <v>45</v>
      </c>
      <c r="V6" s="113"/>
      <c r="W6" s="126" t="s">
        <v>28</v>
      </c>
      <c r="X6" s="127" t="s">
        <v>29</v>
      </c>
      <c r="Y6" s="128"/>
      <c r="Z6" s="129">
        <v>187.5</v>
      </c>
    </row>
    <row r="7" spans="1:26" ht="13" customHeight="1">
      <c r="A7" s="299" t="s">
        <v>12</v>
      </c>
      <c r="B7" s="299"/>
      <c r="C7" s="299"/>
      <c r="D7" s="299"/>
      <c r="E7" s="299"/>
      <c r="F7" s="299"/>
      <c r="H7" s="99">
        <f>IF(ISBLANK(J6),"",SQRT((J6^2-(J6-((2*K6)/(H6*3.14*J6)))^2)))</f>
        <v>3.5118595546726703</v>
      </c>
      <c r="I7" s="86" t="s">
        <v>127</v>
      </c>
      <c r="J7" s="87"/>
      <c r="K7" s="88"/>
      <c r="L7" s="65"/>
      <c r="M7" s="65"/>
      <c r="N7" s="96"/>
      <c r="O7" s="112"/>
      <c r="P7" s="124"/>
      <c r="Q7" s="124"/>
      <c r="R7" s="130">
        <v>3</v>
      </c>
      <c r="S7" s="131" t="s">
        <v>47</v>
      </c>
      <c r="T7" s="132">
        <v>2</v>
      </c>
      <c r="U7" s="133" t="s">
        <v>48</v>
      </c>
      <c r="V7" s="113"/>
      <c r="W7" s="134" t="s">
        <v>30</v>
      </c>
      <c r="X7" s="135" t="s">
        <v>31</v>
      </c>
      <c r="Y7" s="136"/>
      <c r="Z7" s="135" t="str">
        <f>IF(ISBLANK(Y6),"",SQRT((Y6^2-(Y6-((2*Z6)/(Y7*3.14*Y6)))^2)))</f>
        <v/>
      </c>
    </row>
    <row r="8" spans="1:26" ht="13" customHeight="1">
      <c r="A8" s="299" t="s">
        <v>136</v>
      </c>
      <c r="B8" s="299"/>
      <c r="C8" s="299"/>
      <c r="D8" s="299"/>
      <c r="E8" s="299"/>
      <c r="F8" s="299"/>
      <c r="H8" s="89">
        <f>IF(H12&lt;&gt;30,T11,IF(H6&lt;250,T5,IF(H6&lt;=450,T6,T7)))</f>
        <v>2.5</v>
      </c>
      <c r="I8" s="86" t="s">
        <v>14</v>
      </c>
      <c r="J8" s="87"/>
      <c r="K8" s="88"/>
      <c r="L8" s="65"/>
      <c r="M8" s="65"/>
      <c r="N8" s="96"/>
      <c r="O8" s="112"/>
      <c r="P8" s="112"/>
      <c r="Q8" s="137" t="s">
        <v>50</v>
      </c>
      <c r="R8" s="137" t="s">
        <v>51</v>
      </c>
      <c r="S8" s="137" t="s">
        <v>52</v>
      </c>
      <c r="T8" s="113"/>
      <c r="U8" s="113"/>
      <c r="V8" s="113"/>
      <c r="W8" s="126" t="s">
        <v>32</v>
      </c>
      <c r="X8" s="127" t="s">
        <v>31</v>
      </c>
      <c r="Y8" s="138" t="str">
        <f>IF(ISBLANK(Y6),"",(2*Z6)/(3.14*Y6*(Y6-SQRT(Y6^2-AVERAGE(Z8)^2))))</f>
        <v/>
      </c>
      <c r="Z8" s="127" t="str">
        <f>IF(ISBLANK(Y6),"",SQRT((Y6^2-(Y6-((2*Z6)/(Y8*3.14*Y6)))^2)))</f>
        <v/>
      </c>
    </row>
    <row r="9" spans="1:26" ht="13" customHeight="1">
      <c r="A9" s="299" t="s">
        <v>137</v>
      </c>
      <c r="B9" s="299"/>
      <c r="C9" s="299"/>
      <c r="D9" s="299"/>
      <c r="E9" s="299"/>
      <c r="F9" s="299"/>
      <c r="H9" s="89">
        <f>IF(H12&lt;&gt;30,T11,IF(H6&lt;250,T5,IF(H6&lt;=450,T6,T7)))</f>
        <v>2.5</v>
      </c>
      <c r="I9" s="86" t="s">
        <v>14</v>
      </c>
      <c r="J9" s="87"/>
      <c r="K9" s="90"/>
      <c r="L9" s="69"/>
      <c r="M9" s="60"/>
      <c r="N9" s="96"/>
      <c r="O9" s="112"/>
      <c r="P9" s="139" t="s">
        <v>35</v>
      </c>
      <c r="Q9" s="139" t="s">
        <v>36</v>
      </c>
      <c r="R9" s="139" t="s">
        <v>36</v>
      </c>
      <c r="S9" s="139" t="s">
        <v>36</v>
      </c>
      <c r="T9" s="140" t="s">
        <v>54</v>
      </c>
      <c r="U9" s="141" t="s">
        <v>55</v>
      </c>
      <c r="V9" s="113"/>
      <c r="W9" s="126" t="s">
        <v>34</v>
      </c>
      <c r="X9" s="127" t="s">
        <v>31</v>
      </c>
      <c r="Y9" s="138" t="str">
        <f>IF(ISBLANK(Y6),"",(2*Z6)/(3.14*Y6*(Y6-SQRT(Y6^2-AVERAGE(Z9)^2))))</f>
        <v/>
      </c>
      <c r="Z9" s="127" t="str">
        <f>IF(ISBLANK(Y6),"",SQRT((Y6^2-(Y6-((2*Z6)/(Y9*3.14*Y6)))^2)))</f>
        <v/>
      </c>
    </row>
    <row r="10" spans="1:26" ht="13" customHeight="1">
      <c r="A10" s="299" t="s">
        <v>17</v>
      </c>
      <c r="B10" s="299"/>
      <c r="C10" s="299"/>
      <c r="D10" s="299"/>
      <c r="E10" s="299"/>
      <c r="F10" s="299"/>
      <c r="H10" s="100">
        <f>H6*(100+H8)/100</f>
        <v>307.5</v>
      </c>
      <c r="I10" s="86" t="s">
        <v>135</v>
      </c>
      <c r="J10" s="87"/>
      <c r="K10" s="90"/>
      <c r="L10" s="69"/>
      <c r="M10" s="60"/>
      <c r="N10" s="96"/>
      <c r="O10" s="112"/>
      <c r="P10" s="142">
        <v>1</v>
      </c>
      <c r="Q10" s="119" t="s">
        <v>57</v>
      </c>
      <c r="R10" s="119" t="s">
        <v>58</v>
      </c>
      <c r="S10" s="119" t="s">
        <v>59</v>
      </c>
      <c r="T10" s="143">
        <v>3</v>
      </c>
      <c r="U10" s="121" t="s">
        <v>41</v>
      </c>
      <c r="V10" s="113"/>
      <c r="W10" s="126" t="s">
        <v>39</v>
      </c>
      <c r="X10" s="127" t="s">
        <v>31</v>
      </c>
      <c r="Y10" s="138" t="str">
        <f>IF(ISBLANK(Y6),"",(2*Z6)/(3.14*Y6*(Y6-SQRT(Y6^2-AVERAGE(Z10)^2))))</f>
        <v/>
      </c>
      <c r="Z10" s="127" t="str">
        <f>IF(ISBLANK(Y6),"",SQRT((Y6^2-(Y6-((2*Z6)/(Y10*3.14*Y6)))^2)))</f>
        <v/>
      </c>
    </row>
    <row r="11" spans="1:26" ht="13" customHeight="1">
      <c r="A11" s="299" t="s">
        <v>18</v>
      </c>
      <c r="B11" s="299"/>
      <c r="C11" s="299"/>
      <c r="D11" s="299"/>
      <c r="E11" s="299"/>
      <c r="F11" s="299"/>
      <c r="H11" s="100">
        <f>H6*(100-H8)/100</f>
        <v>292.5</v>
      </c>
      <c r="I11" s="86" t="s">
        <v>135</v>
      </c>
      <c r="J11" s="87"/>
      <c r="K11" s="90"/>
      <c r="L11" s="69"/>
      <c r="M11" s="60"/>
      <c r="N11" s="97"/>
      <c r="O11" s="112"/>
      <c r="P11" s="142">
        <v>2</v>
      </c>
      <c r="Q11" s="144" t="s">
        <v>61</v>
      </c>
      <c r="R11" s="144" t="s">
        <v>62</v>
      </c>
      <c r="S11" s="145" t="s">
        <v>63</v>
      </c>
      <c r="T11" s="143">
        <v>3</v>
      </c>
      <c r="U11" s="121" t="s">
        <v>41</v>
      </c>
      <c r="V11" s="113"/>
      <c r="W11" s="126" t="s">
        <v>42</v>
      </c>
      <c r="X11" s="127" t="s">
        <v>31</v>
      </c>
      <c r="Y11" s="138" t="str">
        <f>IF(ISBLANK(Y6),"",(2*Z6)/(3.14*Y6*(Y6-SQRT(Y6^2-AVERAGE(Z11)^2))))</f>
        <v/>
      </c>
      <c r="Z11" s="127" t="str">
        <f>IF(ISBLANK(Y6),"",SQRT((Y6^2-(Y6-((2*Z6)/(Y11*3.14*Y6)))^2)))</f>
        <v/>
      </c>
    </row>
    <row r="12" spans="1:26" ht="13" customHeight="1">
      <c r="A12" s="299" t="s">
        <v>43</v>
      </c>
      <c r="B12" s="299"/>
      <c r="C12" s="299"/>
      <c r="D12" s="299"/>
      <c r="E12" s="299"/>
      <c r="F12" s="299"/>
      <c r="H12" s="91">
        <f>K6/J6^2</f>
        <v>30</v>
      </c>
      <c r="I12" s="92"/>
      <c r="J12" s="87"/>
      <c r="K12" s="90"/>
      <c r="L12" s="69"/>
      <c r="M12" s="60"/>
      <c r="N12" s="66"/>
      <c r="O12" s="112"/>
      <c r="P12" s="146">
        <v>3</v>
      </c>
      <c r="Q12" s="131" t="s">
        <v>65</v>
      </c>
      <c r="R12" s="131" t="s">
        <v>66</v>
      </c>
      <c r="S12" s="147" t="s">
        <v>63</v>
      </c>
      <c r="T12" s="148">
        <v>3</v>
      </c>
      <c r="U12" s="133" t="s">
        <v>41</v>
      </c>
      <c r="V12" s="113"/>
      <c r="W12" s="126" t="s">
        <v>46</v>
      </c>
      <c r="X12" s="127" t="s">
        <v>31</v>
      </c>
      <c r="Y12" s="138" t="str">
        <f>IF(ISBLANK(Y6),"",(2*Z6)/(3.14*Y6*(Y6-SQRT(Y6^2-AVERAGE(Z12)^2))))</f>
        <v/>
      </c>
      <c r="Z12" s="127" t="str">
        <f>IF(ISBLANK(Y6),"",SQRT((Y6^2-(Y6-((2*Z6)/(Y12*3.14*Y6)))^2)))</f>
        <v/>
      </c>
    </row>
    <row r="13" spans="1:26" ht="13" customHeight="1">
      <c r="A13" s="65"/>
      <c r="B13" s="65"/>
      <c r="C13" s="65"/>
      <c r="D13" s="65"/>
      <c r="E13" s="65"/>
      <c r="F13" s="65"/>
      <c r="G13" s="66"/>
      <c r="H13" s="69"/>
      <c r="I13" s="84"/>
      <c r="J13" s="69"/>
      <c r="K13" s="69"/>
      <c r="L13" s="69"/>
      <c r="M13" s="60"/>
      <c r="N13" s="66"/>
      <c r="O13" s="112"/>
      <c r="P13" s="112"/>
      <c r="Q13" s="112"/>
      <c r="R13" s="113"/>
      <c r="S13" s="113"/>
      <c r="T13" s="113"/>
      <c r="U13" s="113"/>
      <c r="V13" s="113"/>
      <c r="W13" s="134" t="s">
        <v>49</v>
      </c>
      <c r="X13" s="135" t="s">
        <v>31</v>
      </c>
      <c r="Y13" s="136" t="str">
        <f>IF(ISBLANK(Y6),"",AVERAGE(Y8:Y12))</f>
        <v/>
      </c>
      <c r="Z13" s="135" t="str">
        <f>IF(ISBLANK(Y6),"",AVERAGE(Z8:Z12))</f>
        <v/>
      </c>
    </row>
    <row r="14" spans="1:26" ht="102" customHeight="1">
      <c r="A14" s="70" t="s">
        <v>20</v>
      </c>
      <c r="B14" s="70" t="s">
        <v>155</v>
      </c>
      <c r="C14" s="70" t="s">
        <v>156</v>
      </c>
      <c r="D14" s="70" t="s">
        <v>21</v>
      </c>
      <c r="E14" s="70" t="s">
        <v>138</v>
      </c>
      <c r="F14" s="70" t="s">
        <v>139</v>
      </c>
      <c r="G14" s="70" t="s">
        <v>140</v>
      </c>
      <c r="H14" s="70" t="s">
        <v>141</v>
      </c>
      <c r="I14" s="70" t="s">
        <v>142</v>
      </c>
      <c r="J14" s="70" t="s">
        <v>143</v>
      </c>
      <c r="K14" s="70" t="s">
        <v>134</v>
      </c>
      <c r="L14" s="70" t="s">
        <v>117</v>
      </c>
      <c r="M14" s="70" t="s">
        <v>118</v>
      </c>
      <c r="N14" s="93" t="s">
        <v>122</v>
      </c>
      <c r="O14" s="113"/>
      <c r="P14" s="149" t="s">
        <v>23</v>
      </c>
      <c r="Q14" s="149" t="s">
        <v>24</v>
      </c>
      <c r="R14" s="149" t="s">
        <v>25</v>
      </c>
      <c r="S14" s="149" t="s">
        <v>26</v>
      </c>
      <c r="T14" s="149" t="s">
        <v>27</v>
      </c>
      <c r="U14" s="113"/>
      <c r="V14" s="113"/>
      <c r="W14" s="134" t="s">
        <v>53</v>
      </c>
      <c r="X14" s="135" t="s">
        <v>14</v>
      </c>
      <c r="Y14" s="150" t="str">
        <f>IF(ISBLANK(Y6),"",((Y13-Y7)/Y7)*100)</f>
        <v/>
      </c>
      <c r="Z14" s="150"/>
    </row>
    <row r="15" spans="1:26" ht="14.25" customHeight="1">
      <c r="A15" s="94">
        <v>1</v>
      </c>
      <c r="B15" s="191" t="s">
        <v>153</v>
      </c>
      <c r="C15" s="157">
        <v>42826</v>
      </c>
      <c r="D15" s="94">
        <f>IF(ISBLANK(C15),"",TRUNC((C15-WEEKDAY(C15,2)-DATE(YEAR(C15+4-WEEKDAY(C15,2)),1,-10))/7))</f>
        <v>13</v>
      </c>
      <c r="E15" s="164">
        <v>250</v>
      </c>
      <c r="F15" s="164">
        <v>251</v>
      </c>
      <c r="G15" s="164">
        <v>249</v>
      </c>
      <c r="H15" s="164">
        <v>250</v>
      </c>
      <c r="I15" s="164">
        <v>250</v>
      </c>
      <c r="J15" s="197">
        <f>IF(ISBLANK(E15),"",AVERAGE(E15:I15))</f>
        <v>250</v>
      </c>
      <c r="K15" s="198">
        <f>IF(ISBLANK(E15),"",AVERAGE(P15:T15))</f>
        <v>3.8343822099334579</v>
      </c>
      <c r="L15" s="208">
        <f t="shared" ref="L15:L46" si="0">IF(ISBLANK(E15),"",((J15-$H$6)/$H$6)*100)</f>
        <v>-16.666666666666664</v>
      </c>
      <c r="M15" s="208">
        <f>IF(ISBLANK(F15),"",(MAX(P15:T15)-MIN(P15:T15))/K15*100)</f>
        <v>0.38410862899399162</v>
      </c>
      <c r="N15" s="188" t="s">
        <v>123</v>
      </c>
      <c r="O15" s="113"/>
      <c r="P15" s="151">
        <f t="shared" ref="P15:P46" si="1">IF(ISBLANK(E15),"",IF($E15&lt;&gt;0,SQRT(($J$6^2-($J$6-((2*$K$6)/(E15*3.14*$J$6)))^2))))</f>
        <v>3.8343737435139893</v>
      </c>
      <c r="Q15" s="151">
        <f t="shared" ref="Q15:Q46" si="2">IF(ISBLANK(F15),"",IF($E15&lt;&gt;0,SQRT(($J$6^2-($J$6-((2*$K$6)/(F15*3.14*$J$6)))^2))))</f>
        <v>3.8270308130941793</v>
      </c>
      <c r="R15" s="151">
        <f t="shared" ref="R15:R46" si="3">IF(ISBLANK(G15),"",IF($E15&lt;&gt;0,SQRT(($J$6^2-($J$6-((2*$K$6)/(G15*3.14*$J$6)))^2))))</f>
        <v>3.8417590060311442</v>
      </c>
      <c r="S15" s="151">
        <f t="shared" ref="S15:S46" si="4">IF(ISBLANK(H15),"",IF($E15&lt;&gt;0,SQRT(($J$6^2-($J$6-((2*$K$6)/(H15*3.14*$J$6)))^2))))</f>
        <v>3.8343737435139893</v>
      </c>
      <c r="T15" s="151">
        <f t="shared" ref="T15:T46" si="5">IF(ISBLANK(I15),"",IF($E15&lt;&gt;0,SQRT(($J$6^2-($J$6-((2*$K$6)/(I15*3.14*$J$6)))^2))))</f>
        <v>3.8343737435139893</v>
      </c>
      <c r="U15" s="113"/>
      <c r="V15" s="113"/>
      <c r="W15" s="134" t="s">
        <v>56</v>
      </c>
      <c r="X15" s="135" t="s">
        <v>14</v>
      </c>
      <c r="Y15" s="150"/>
      <c r="Z15" s="150" t="str">
        <f>IF(ISBLANK(Y6),"",(MAX(Z8:Z12)-MIN(Z8:Z12))/Z13*100)</f>
        <v/>
      </c>
    </row>
    <row r="16" spans="1:26" s="21" customFormat="1" ht="14.25" customHeight="1">
      <c r="A16" s="187">
        <v>2</v>
      </c>
      <c r="B16" s="192"/>
      <c r="C16" s="193"/>
      <c r="D16" s="187" t="str">
        <f t="shared" ref="D16:D79" si="6">IF(ISBLANK(C16),"",TRUNC((C16-WEEKDAY(C16,2)-DATE(YEAR(C16+4-WEEKDAY(C16,2)),1,-10))/7))</f>
        <v/>
      </c>
      <c r="E16" s="199"/>
      <c r="F16" s="199"/>
      <c r="G16" s="199"/>
      <c r="H16" s="199"/>
      <c r="I16" s="199"/>
      <c r="J16" s="187" t="str">
        <f t="shared" ref="J16:J17" si="7">IF(ISBLANK(E16),"",AVERAGE(E16:I16))</f>
        <v/>
      </c>
      <c r="K16" s="200" t="str">
        <f t="shared" ref="K16:K17" si="8">IF(ISBLANK(E16),"",AVERAGE(P16:T16))</f>
        <v/>
      </c>
      <c r="L16" s="209" t="str">
        <f t="shared" si="0"/>
        <v/>
      </c>
      <c r="M16" s="209" t="str">
        <f t="shared" ref="M16:M17" si="9">IF(ISBLANK(F16),"",(MAX(P16:T16)-MIN(P16:T16))/K16*100)</f>
        <v/>
      </c>
      <c r="N16" s="189"/>
      <c r="O16" s="152"/>
      <c r="P16" s="149" t="str">
        <f t="shared" si="1"/>
        <v/>
      </c>
      <c r="Q16" s="149" t="str">
        <f t="shared" si="2"/>
        <v/>
      </c>
      <c r="R16" s="149" t="str">
        <f t="shared" si="3"/>
        <v/>
      </c>
      <c r="S16" s="149" t="str">
        <f t="shared" si="4"/>
        <v/>
      </c>
      <c r="T16" s="149" t="str">
        <f t="shared" si="5"/>
        <v/>
      </c>
      <c r="U16" s="152"/>
      <c r="V16" s="152"/>
      <c r="W16" s="153" t="s">
        <v>60</v>
      </c>
      <c r="X16" s="154" t="s">
        <v>29</v>
      </c>
      <c r="Y16" s="155">
        <f>Y7*0.015</f>
        <v>0</v>
      </c>
      <c r="Z16" s="155"/>
    </row>
    <row r="17" spans="1:27" s="21" customFormat="1" ht="14.25" customHeight="1">
      <c r="A17" s="101">
        <v>3</v>
      </c>
      <c r="B17" s="194"/>
      <c r="C17" s="195"/>
      <c r="D17" s="94" t="str">
        <f t="shared" si="6"/>
        <v/>
      </c>
      <c r="E17" s="201"/>
      <c r="F17" s="201"/>
      <c r="G17" s="201"/>
      <c r="H17" s="201"/>
      <c r="I17" s="201"/>
      <c r="J17" s="101" t="str">
        <f t="shared" si="7"/>
        <v/>
      </c>
      <c r="K17" s="202" t="str">
        <f t="shared" si="8"/>
        <v/>
      </c>
      <c r="L17" s="209" t="str">
        <f t="shared" si="0"/>
        <v/>
      </c>
      <c r="M17" s="209" t="str">
        <f t="shared" si="9"/>
        <v/>
      </c>
      <c r="N17" s="102"/>
      <c r="O17" s="152"/>
      <c r="P17" s="149" t="str">
        <f t="shared" si="1"/>
        <v/>
      </c>
      <c r="Q17" s="149" t="str">
        <f t="shared" si="2"/>
        <v/>
      </c>
      <c r="R17" s="149" t="str">
        <f t="shared" si="3"/>
        <v/>
      </c>
      <c r="S17" s="149" t="str">
        <f t="shared" si="4"/>
        <v/>
      </c>
      <c r="T17" s="149" t="str">
        <f t="shared" si="5"/>
        <v/>
      </c>
      <c r="U17" s="152"/>
      <c r="V17" s="152"/>
      <c r="W17" s="153" t="s">
        <v>64</v>
      </c>
      <c r="X17" s="154" t="s">
        <v>29</v>
      </c>
      <c r="Y17" s="155">
        <v>0</v>
      </c>
      <c r="Z17" s="155"/>
    </row>
    <row r="18" spans="1:27" ht="14.25" customHeight="1">
      <c r="A18" s="187">
        <v>4</v>
      </c>
      <c r="B18" s="192"/>
      <c r="C18" s="193"/>
      <c r="D18" s="187" t="str">
        <f t="shared" si="6"/>
        <v/>
      </c>
      <c r="E18" s="199"/>
      <c r="F18" s="199"/>
      <c r="G18" s="199"/>
      <c r="H18" s="199"/>
      <c r="I18" s="199"/>
      <c r="J18" s="187" t="str">
        <f t="shared" ref="J18:J81" si="10">IF(ISBLANK(E18),"",AVERAGE(E18:I18))</f>
        <v/>
      </c>
      <c r="K18" s="200" t="str">
        <f t="shared" ref="K18:K81" si="11">IF(ISBLANK(E18),"",AVERAGE(P18:T18))</f>
        <v/>
      </c>
      <c r="L18" s="209" t="str">
        <f t="shared" si="0"/>
        <v/>
      </c>
      <c r="M18" s="209" t="str">
        <f t="shared" ref="M18:M81" si="12">IF(ISBLANK(F18),"",(MAX(P18:T18)-MIN(P18:T18))/K18*100)</f>
        <v/>
      </c>
      <c r="N18" s="189"/>
      <c r="O18" s="113"/>
      <c r="P18" s="151" t="str">
        <f t="shared" si="1"/>
        <v/>
      </c>
      <c r="Q18" s="151" t="str">
        <f t="shared" si="2"/>
        <v/>
      </c>
      <c r="R18" s="151" t="str">
        <f t="shared" si="3"/>
        <v/>
      </c>
      <c r="S18" s="151" t="str">
        <f t="shared" si="4"/>
        <v/>
      </c>
      <c r="T18" s="151" t="str">
        <f t="shared" si="5"/>
        <v/>
      </c>
      <c r="U18" s="113"/>
      <c r="V18" s="113"/>
      <c r="W18" s="134" t="s">
        <v>67</v>
      </c>
      <c r="X18" s="135" t="s">
        <v>29</v>
      </c>
      <c r="Y18" s="150" t="e">
        <f>(1.14*(STDEV(Y8:Y12)))/SQRT(5)</f>
        <v>#DIV/0!</v>
      </c>
      <c r="Z18" s="150"/>
    </row>
    <row r="19" spans="1:27" ht="14.25" customHeight="1">
      <c r="A19" s="101">
        <v>5</v>
      </c>
      <c r="B19" s="194"/>
      <c r="C19" s="195"/>
      <c r="D19" s="94" t="str">
        <f t="shared" si="6"/>
        <v/>
      </c>
      <c r="E19" s="201"/>
      <c r="F19" s="201"/>
      <c r="G19" s="201"/>
      <c r="H19" s="201"/>
      <c r="I19" s="201"/>
      <c r="J19" s="101" t="str">
        <f t="shared" si="10"/>
        <v/>
      </c>
      <c r="K19" s="202" t="str">
        <f t="shared" si="11"/>
        <v/>
      </c>
      <c r="L19" s="209" t="str">
        <f t="shared" si="0"/>
        <v/>
      </c>
      <c r="M19" s="209" t="str">
        <f t="shared" si="12"/>
        <v/>
      </c>
      <c r="N19" s="102"/>
      <c r="O19" s="113"/>
      <c r="P19" s="151" t="str">
        <f t="shared" si="1"/>
        <v/>
      </c>
      <c r="Q19" s="151" t="str">
        <f t="shared" si="2"/>
        <v/>
      </c>
      <c r="R19" s="151" t="str">
        <f t="shared" si="3"/>
        <v/>
      </c>
      <c r="S19" s="151" t="str">
        <f t="shared" si="4"/>
        <v/>
      </c>
      <c r="T19" s="151" t="str">
        <f t="shared" si="5"/>
        <v/>
      </c>
      <c r="U19" s="113"/>
      <c r="V19" s="113"/>
      <c r="W19" s="134" t="s">
        <v>68</v>
      </c>
      <c r="X19" s="135" t="s">
        <v>29</v>
      </c>
      <c r="Y19" s="150" t="e">
        <f>((2*Z6)/(3.14*Y6*(Y6-SQRT(Y6^2-AVERAGE(Z13)^2)))-(2*Z6)/(3.14*Y6*(Y6-SQRT(Y6^2-AVERAGE(Z13+Z19)^2))))/(2*SQRT(3))</f>
        <v>#DIV/0!</v>
      </c>
      <c r="Z19" s="150" t="e">
        <f>0.005*Z7</f>
        <v>#VALUE!</v>
      </c>
    </row>
    <row r="20" spans="1:27" s="21" customFormat="1" ht="14.25" customHeight="1">
      <c r="A20" s="187">
        <v>6</v>
      </c>
      <c r="B20" s="192"/>
      <c r="C20" s="193"/>
      <c r="D20" s="187" t="str">
        <f t="shared" si="6"/>
        <v/>
      </c>
      <c r="E20" s="199"/>
      <c r="F20" s="199"/>
      <c r="G20" s="199"/>
      <c r="H20" s="199"/>
      <c r="I20" s="199"/>
      <c r="J20" s="187" t="str">
        <f t="shared" si="10"/>
        <v/>
      </c>
      <c r="K20" s="200" t="str">
        <f t="shared" si="11"/>
        <v/>
      </c>
      <c r="L20" s="209" t="str">
        <f t="shared" si="0"/>
        <v/>
      </c>
      <c r="M20" s="209" t="str">
        <f t="shared" si="12"/>
        <v/>
      </c>
      <c r="N20" s="189"/>
      <c r="O20" s="113"/>
      <c r="P20" s="151" t="str">
        <f t="shared" si="1"/>
        <v/>
      </c>
      <c r="Q20" s="151" t="str">
        <f t="shared" si="2"/>
        <v/>
      </c>
      <c r="R20" s="151" t="str">
        <f t="shared" si="3"/>
        <v/>
      </c>
      <c r="S20" s="151" t="str">
        <f t="shared" si="4"/>
        <v/>
      </c>
      <c r="T20" s="151" t="str">
        <f t="shared" si="5"/>
        <v/>
      </c>
      <c r="U20" s="152"/>
      <c r="V20" s="152"/>
      <c r="W20" s="134" t="s">
        <v>69</v>
      </c>
      <c r="X20" s="135" t="s">
        <v>29</v>
      </c>
      <c r="Y20" s="150" t="str">
        <f>IF(ISBLANK(Y6),"",SQRT((0.5*Y16^2)+(Y17^2)+(Y18^2)+(Y19^2))*2)</f>
        <v/>
      </c>
      <c r="Z20" s="150"/>
      <c r="AA20" s="1"/>
    </row>
    <row r="21" spans="1:27" ht="14.25" customHeight="1">
      <c r="A21" s="101">
        <v>7</v>
      </c>
      <c r="B21" s="194"/>
      <c r="C21" s="195"/>
      <c r="D21" s="94" t="str">
        <f t="shared" si="6"/>
        <v/>
      </c>
      <c r="E21" s="201"/>
      <c r="F21" s="201"/>
      <c r="G21" s="201"/>
      <c r="H21" s="201"/>
      <c r="I21" s="201"/>
      <c r="J21" s="101" t="str">
        <f t="shared" si="10"/>
        <v/>
      </c>
      <c r="K21" s="202" t="str">
        <f t="shared" si="11"/>
        <v/>
      </c>
      <c r="L21" s="209" t="str">
        <f t="shared" si="0"/>
        <v/>
      </c>
      <c r="M21" s="209" t="str">
        <f t="shared" si="12"/>
        <v/>
      </c>
      <c r="N21" s="102"/>
      <c r="P21" s="26" t="str">
        <f t="shared" si="1"/>
        <v/>
      </c>
      <c r="Q21" s="26" t="str">
        <f t="shared" si="2"/>
        <v/>
      </c>
      <c r="R21" s="26" t="str">
        <f t="shared" si="3"/>
        <v/>
      </c>
      <c r="S21" s="26" t="str">
        <f t="shared" si="4"/>
        <v/>
      </c>
      <c r="T21" s="26" t="str">
        <f t="shared" si="5"/>
        <v/>
      </c>
      <c r="X21" s="2"/>
      <c r="Y21" s="24"/>
    </row>
    <row r="22" spans="1:27" ht="14.25" customHeight="1">
      <c r="A22" s="187">
        <v>8</v>
      </c>
      <c r="B22" s="192"/>
      <c r="C22" s="193"/>
      <c r="D22" s="187" t="str">
        <f t="shared" si="6"/>
        <v/>
      </c>
      <c r="E22" s="199"/>
      <c r="F22" s="199"/>
      <c r="G22" s="199"/>
      <c r="H22" s="199"/>
      <c r="I22" s="199"/>
      <c r="J22" s="187" t="str">
        <f t="shared" si="10"/>
        <v/>
      </c>
      <c r="K22" s="200" t="str">
        <f t="shared" si="11"/>
        <v/>
      </c>
      <c r="L22" s="209" t="str">
        <f t="shared" si="0"/>
        <v/>
      </c>
      <c r="M22" s="209" t="str">
        <f t="shared" si="12"/>
        <v/>
      </c>
      <c r="N22" s="189"/>
      <c r="P22" s="26" t="str">
        <f t="shared" si="1"/>
        <v/>
      </c>
      <c r="Q22" s="26" t="str">
        <f t="shared" si="2"/>
        <v/>
      </c>
      <c r="R22" s="26" t="str">
        <f t="shared" si="3"/>
        <v/>
      </c>
      <c r="S22" s="26" t="str">
        <f t="shared" si="4"/>
        <v/>
      </c>
      <c r="T22" s="26" t="str">
        <f t="shared" si="5"/>
        <v/>
      </c>
      <c r="X22" s="2"/>
      <c r="Y22" s="24"/>
    </row>
    <row r="23" spans="1:27" ht="14.25" customHeight="1">
      <c r="A23" s="101">
        <v>9</v>
      </c>
      <c r="B23" s="194"/>
      <c r="C23" s="195"/>
      <c r="D23" s="94" t="str">
        <f t="shared" si="6"/>
        <v/>
      </c>
      <c r="E23" s="201"/>
      <c r="F23" s="201"/>
      <c r="G23" s="201"/>
      <c r="H23" s="201"/>
      <c r="I23" s="201"/>
      <c r="J23" s="101" t="str">
        <f t="shared" si="10"/>
        <v/>
      </c>
      <c r="K23" s="202" t="str">
        <f t="shared" si="11"/>
        <v/>
      </c>
      <c r="L23" s="209" t="str">
        <f t="shared" si="0"/>
        <v/>
      </c>
      <c r="M23" s="209" t="str">
        <f t="shared" si="12"/>
        <v/>
      </c>
      <c r="N23" s="102"/>
      <c r="P23" s="26" t="str">
        <f t="shared" si="1"/>
        <v/>
      </c>
      <c r="Q23" s="26" t="str">
        <f t="shared" si="2"/>
        <v/>
      </c>
      <c r="R23" s="26" t="str">
        <f t="shared" si="3"/>
        <v/>
      </c>
      <c r="S23" s="26" t="str">
        <f t="shared" si="4"/>
        <v/>
      </c>
      <c r="T23" s="26" t="str">
        <f t="shared" si="5"/>
        <v/>
      </c>
    </row>
    <row r="24" spans="1:27" ht="14.25" customHeight="1">
      <c r="A24" s="187">
        <v>10</v>
      </c>
      <c r="B24" s="192"/>
      <c r="C24" s="193"/>
      <c r="D24" s="187" t="str">
        <f t="shared" si="6"/>
        <v/>
      </c>
      <c r="E24" s="199"/>
      <c r="F24" s="199"/>
      <c r="G24" s="199"/>
      <c r="H24" s="199"/>
      <c r="I24" s="199"/>
      <c r="J24" s="187" t="str">
        <f t="shared" si="10"/>
        <v/>
      </c>
      <c r="K24" s="200" t="str">
        <f t="shared" si="11"/>
        <v/>
      </c>
      <c r="L24" s="209" t="str">
        <f t="shared" si="0"/>
        <v/>
      </c>
      <c r="M24" s="209" t="str">
        <f t="shared" si="12"/>
        <v/>
      </c>
      <c r="N24" s="189"/>
      <c r="P24" s="26" t="str">
        <f t="shared" si="1"/>
        <v/>
      </c>
      <c r="Q24" s="26" t="str">
        <f t="shared" si="2"/>
        <v/>
      </c>
      <c r="R24" s="26" t="str">
        <f t="shared" si="3"/>
        <v/>
      </c>
      <c r="S24" s="26" t="str">
        <f t="shared" si="4"/>
        <v/>
      </c>
      <c r="T24" s="26" t="str">
        <f t="shared" si="5"/>
        <v/>
      </c>
    </row>
    <row r="25" spans="1:27" ht="14.25" customHeight="1">
      <c r="A25" s="94">
        <v>11</v>
      </c>
      <c r="B25" s="196"/>
      <c r="C25" s="161"/>
      <c r="D25" s="94" t="str">
        <f t="shared" si="6"/>
        <v/>
      </c>
      <c r="E25" s="166"/>
      <c r="F25" s="166"/>
      <c r="G25" s="166"/>
      <c r="H25" s="166"/>
      <c r="I25" s="166"/>
      <c r="J25" s="94" t="str">
        <f t="shared" si="10"/>
        <v/>
      </c>
      <c r="K25" s="203" t="str">
        <f t="shared" si="11"/>
        <v/>
      </c>
      <c r="L25" s="209" t="str">
        <f t="shared" si="0"/>
        <v/>
      </c>
      <c r="M25" s="209" t="str">
        <f t="shared" si="12"/>
        <v/>
      </c>
      <c r="N25" s="190"/>
      <c r="P25" s="26" t="str">
        <f t="shared" si="1"/>
        <v/>
      </c>
      <c r="Q25" s="26" t="str">
        <f t="shared" si="2"/>
        <v/>
      </c>
      <c r="R25" s="26" t="str">
        <f t="shared" si="3"/>
        <v/>
      </c>
      <c r="S25" s="26" t="str">
        <f t="shared" si="4"/>
        <v/>
      </c>
      <c r="T25" s="26" t="str">
        <f t="shared" si="5"/>
        <v/>
      </c>
    </row>
    <row r="26" spans="1:27" ht="14.25" customHeight="1">
      <c r="A26" s="187">
        <v>12</v>
      </c>
      <c r="B26" s="192"/>
      <c r="C26" s="193"/>
      <c r="D26" s="187" t="str">
        <f t="shared" si="6"/>
        <v/>
      </c>
      <c r="E26" s="199"/>
      <c r="F26" s="199"/>
      <c r="G26" s="199"/>
      <c r="H26" s="199"/>
      <c r="I26" s="199"/>
      <c r="J26" s="187" t="str">
        <f t="shared" si="10"/>
        <v/>
      </c>
      <c r="K26" s="200" t="str">
        <f t="shared" si="11"/>
        <v/>
      </c>
      <c r="L26" s="209" t="str">
        <f t="shared" si="0"/>
        <v/>
      </c>
      <c r="M26" s="209" t="str">
        <f t="shared" si="12"/>
        <v/>
      </c>
      <c r="N26" s="189"/>
      <c r="P26" s="26" t="str">
        <f t="shared" si="1"/>
        <v/>
      </c>
      <c r="Q26" s="26" t="str">
        <f t="shared" si="2"/>
        <v/>
      </c>
      <c r="R26" s="26" t="str">
        <f t="shared" si="3"/>
        <v/>
      </c>
      <c r="S26" s="26" t="str">
        <f t="shared" si="4"/>
        <v/>
      </c>
      <c r="T26" s="26" t="str">
        <f t="shared" si="5"/>
        <v/>
      </c>
    </row>
    <row r="27" spans="1:27" ht="14.25" customHeight="1">
      <c r="A27" s="101">
        <v>13</v>
      </c>
      <c r="B27" s="194"/>
      <c r="C27" s="195"/>
      <c r="D27" s="94" t="str">
        <f t="shared" si="6"/>
        <v/>
      </c>
      <c r="E27" s="201"/>
      <c r="F27" s="201"/>
      <c r="G27" s="201"/>
      <c r="H27" s="201"/>
      <c r="I27" s="201"/>
      <c r="J27" s="101" t="str">
        <f t="shared" si="10"/>
        <v/>
      </c>
      <c r="K27" s="202" t="str">
        <f t="shared" si="11"/>
        <v/>
      </c>
      <c r="L27" s="209" t="str">
        <f t="shared" si="0"/>
        <v/>
      </c>
      <c r="M27" s="209" t="str">
        <f t="shared" si="12"/>
        <v/>
      </c>
      <c r="N27" s="102"/>
      <c r="P27" s="26" t="str">
        <f t="shared" si="1"/>
        <v/>
      </c>
      <c r="Q27" s="26" t="str">
        <f t="shared" si="2"/>
        <v/>
      </c>
      <c r="R27" s="26" t="str">
        <f t="shared" si="3"/>
        <v/>
      </c>
      <c r="S27" s="26" t="str">
        <f t="shared" si="4"/>
        <v/>
      </c>
      <c r="T27" s="26" t="str">
        <f t="shared" si="5"/>
        <v/>
      </c>
    </row>
    <row r="28" spans="1:27" ht="14.25" customHeight="1">
      <c r="A28" s="187">
        <v>14</v>
      </c>
      <c r="B28" s="192"/>
      <c r="C28" s="193"/>
      <c r="D28" s="187" t="str">
        <f t="shared" si="6"/>
        <v/>
      </c>
      <c r="E28" s="199"/>
      <c r="F28" s="199"/>
      <c r="G28" s="199"/>
      <c r="H28" s="199"/>
      <c r="I28" s="199"/>
      <c r="J28" s="187" t="str">
        <f t="shared" si="10"/>
        <v/>
      </c>
      <c r="K28" s="200" t="str">
        <f t="shared" si="11"/>
        <v/>
      </c>
      <c r="L28" s="209" t="str">
        <f t="shared" si="0"/>
        <v/>
      </c>
      <c r="M28" s="209" t="str">
        <f t="shared" si="12"/>
        <v/>
      </c>
      <c r="N28" s="189"/>
      <c r="P28" s="26" t="str">
        <f t="shared" si="1"/>
        <v/>
      </c>
      <c r="Q28" s="26" t="str">
        <f t="shared" si="2"/>
        <v/>
      </c>
      <c r="R28" s="26" t="str">
        <f t="shared" si="3"/>
        <v/>
      </c>
      <c r="S28" s="26" t="str">
        <f t="shared" si="4"/>
        <v/>
      </c>
      <c r="T28" s="26" t="str">
        <f t="shared" si="5"/>
        <v/>
      </c>
    </row>
    <row r="29" spans="1:27" ht="14.25" customHeight="1">
      <c r="A29" s="101">
        <v>15</v>
      </c>
      <c r="B29" s="194"/>
      <c r="C29" s="195"/>
      <c r="D29" s="94" t="str">
        <f t="shared" si="6"/>
        <v/>
      </c>
      <c r="E29" s="201"/>
      <c r="F29" s="201"/>
      <c r="G29" s="201"/>
      <c r="H29" s="201"/>
      <c r="I29" s="201"/>
      <c r="J29" s="101" t="str">
        <f t="shared" si="10"/>
        <v/>
      </c>
      <c r="K29" s="202" t="str">
        <f t="shared" si="11"/>
        <v/>
      </c>
      <c r="L29" s="209" t="str">
        <f t="shared" si="0"/>
        <v/>
      </c>
      <c r="M29" s="209" t="str">
        <f t="shared" si="12"/>
        <v/>
      </c>
      <c r="N29" s="102"/>
      <c r="P29" s="26" t="str">
        <f t="shared" si="1"/>
        <v/>
      </c>
      <c r="Q29" s="26" t="str">
        <f t="shared" si="2"/>
        <v/>
      </c>
      <c r="R29" s="26" t="str">
        <f t="shared" si="3"/>
        <v/>
      </c>
      <c r="S29" s="26" t="str">
        <f t="shared" si="4"/>
        <v/>
      </c>
      <c r="T29" s="26" t="str">
        <f t="shared" si="5"/>
        <v/>
      </c>
    </row>
    <row r="30" spans="1:27" ht="14.25" customHeight="1">
      <c r="A30" s="187">
        <v>16</v>
      </c>
      <c r="B30" s="192"/>
      <c r="C30" s="193"/>
      <c r="D30" s="187" t="str">
        <f t="shared" si="6"/>
        <v/>
      </c>
      <c r="E30" s="199"/>
      <c r="F30" s="199"/>
      <c r="G30" s="199"/>
      <c r="H30" s="199"/>
      <c r="I30" s="199"/>
      <c r="J30" s="187" t="str">
        <f t="shared" si="10"/>
        <v/>
      </c>
      <c r="K30" s="200" t="str">
        <f t="shared" si="11"/>
        <v/>
      </c>
      <c r="L30" s="209" t="str">
        <f t="shared" si="0"/>
        <v/>
      </c>
      <c r="M30" s="209" t="str">
        <f t="shared" si="12"/>
        <v/>
      </c>
      <c r="N30" s="189"/>
      <c r="P30" s="26" t="str">
        <f t="shared" si="1"/>
        <v/>
      </c>
      <c r="Q30" s="26" t="str">
        <f t="shared" si="2"/>
        <v/>
      </c>
      <c r="R30" s="26" t="str">
        <f t="shared" si="3"/>
        <v/>
      </c>
      <c r="S30" s="26" t="str">
        <f t="shared" si="4"/>
        <v/>
      </c>
      <c r="T30" s="26" t="str">
        <f t="shared" si="5"/>
        <v/>
      </c>
    </row>
    <row r="31" spans="1:27" ht="14.25" customHeight="1">
      <c r="A31" s="101">
        <v>17</v>
      </c>
      <c r="B31" s="194"/>
      <c r="C31" s="195"/>
      <c r="D31" s="94" t="str">
        <f t="shared" si="6"/>
        <v/>
      </c>
      <c r="E31" s="201"/>
      <c r="F31" s="201"/>
      <c r="G31" s="201"/>
      <c r="H31" s="201"/>
      <c r="I31" s="201"/>
      <c r="J31" s="101" t="str">
        <f t="shared" si="10"/>
        <v/>
      </c>
      <c r="K31" s="202" t="str">
        <f t="shared" si="11"/>
        <v/>
      </c>
      <c r="L31" s="209" t="str">
        <f t="shared" si="0"/>
        <v/>
      </c>
      <c r="M31" s="209" t="str">
        <f t="shared" si="12"/>
        <v/>
      </c>
      <c r="N31" s="102"/>
      <c r="P31" s="26" t="str">
        <f t="shared" si="1"/>
        <v/>
      </c>
      <c r="Q31" s="26" t="str">
        <f t="shared" si="2"/>
        <v/>
      </c>
      <c r="R31" s="26" t="str">
        <f t="shared" si="3"/>
        <v/>
      </c>
      <c r="S31" s="26" t="str">
        <f t="shared" si="4"/>
        <v/>
      </c>
      <c r="T31" s="26" t="str">
        <f t="shared" si="5"/>
        <v/>
      </c>
    </row>
    <row r="32" spans="1:27" ht="14.25" customHeight="1">
      <c r="A32" s="187">
        <v>18</v>
      </c>
      <c r="B32" s="192"/>
      <c r="C32" s="193"/>
      <c r="D32" s="187" t="str">
        <f t="shared" si="6"/>
        <v/>
      </c>
      <c r="E32" s="199"/>
      <c r="F32" s="199"/>
      <c r="G32" s="199"/>
      <c r="H32" s="199"/>
      <c r="I32" s="199"/>
      <c r="J32" s="187" t="str">
        <f t="shared" si="10"/>
        <v/>
      </c>
      <c r="K32" s="200" t="str">
        <f t="shared" si="11"/>
        <v/>
      </c>
      <c r="L32" s="209" t="str">
        <f t="shared" si="0"/>
        <v/>
      </c>
      <c r="M32" s="209" t="str">
        <f t="shared" si="12"/>
        <v/>
      </c>
      <c r="N32" s="189"/>
      <c r="P32" s="26" t="str">
        <f t="shared" si="1"/>
        <v/>
      </c>
      <c r="Q32" s="26" t="str">
        <f t="shared" si="2"/>
        <v/>
      </c>
      <c r="R32" s="26" t="str">
        <f t="shared" si="3"/>
        <v/>
      </c>
      <c r="S32" s="26" t="str">
        <f t="shared" si="4"/>
        <v/>
      </c>
      <c r="T32" s="26" t="str">
        <f t="shared" si="5"/>
        <v/>
      </c>
    </row>
    <row r="33" spans="1:20" ht="14.25" customHeight="1">
      <c r="A33" s="101">
        <v>19</v>
      </c>
      <c r="B33" s="194"/>
      <c r="C33" s="195"/>
      <c r="D33" s="94" t="str">
        <f t="shared" si="6"/>
        <v/>
      </c>
      <c r="E33" s="201"/>
      <c r="F33" s="201"/>
      <c r="G33" s="201"/>
      <c r="H33" s="201"/>
      <c r="I33" s="201"/>
      <c r="J33" s="101" t="str">
        <f t="shared" si="10"/>
        <v/>
      </c>
      <c r="K33" s="202" t="str">
        <f t="shared" si="11"/>
        <v/>
      </c>
      <c r="L33" s="209" t="str">
        <f t="shared" si="0"/>
        <v/>
      </c>
      <c r="M33" s="209" t="str">
        <f t="shared" si="12"/>
        <v/>
      </c>
      <c r="N33" s="102"/>
      <c r="P33" s="26" t="str">
        <f t="shared" si="1"/>
        <v/>
      </c>
      <c r="Q33" s="26" t="str">
        <f t="shared" si="2"/>
        <v/>
      </c>
      <c r="R33" s="26" t="str">
        <f t="shared" si="3"/>
        <v/>
      </c>
      <c r="S33" s="26" t="str">
        <f t="shared" si="4"/>
        <v/>
      </c>
      <c r="T33" s="26" t="str">
        <f t="shared" si="5"/>
        <v/>
      </c>
    </row>
    <row r="34" spans="1:20" ht="14.25" customHeight="1">
      <c r="A34" s="187">
        <v>20</v>
      </c>
      <c r="B34" s="192"/>
      <c r="C34" s="193"/>
      <c r="D34" s="187" t="str">
        <f t="shared" si="6"/>
        <v/>
      </c>
      <c r="E34" s="199"/>
      <c r="F34" s="199"/>
      <c r="G34" s="199"/>
      <c r="H34" s="199"/>
      <c r="I34" s="199"/>
      <c r="J34" s="187" t="str">
        <f t="shared" si="10"/>
        <v/>
      </c>
      <c r="K34" s="200" t="str">
        <f t="shared" si="11"/>
        <v/>
      </c>
      <c r="L34" s="209" t="str">
        <f t="shared" si="0"/>
        <v/>
      </c>
      <c r="M34" s="209" t="str">
        <f t="shared" si="12"/>
        <v/>
      </c>
      <c r="N34" s="189"/>
      <c r="P34" s="26" t="str">
        <f t="shared" si="1"/>
        <v/>
      </c>
      <c r="Q34" s="26" t="str">
        <f t="shared" si="2"/>
        <v/>
      </c>
      <c r="R34" s="26" t="str">
        <f t="shared" si="3"/>
        <v/>
      </c>
      <c r="S34" s="26" t="str">
        <f t="shared" si="4"/>
        <v/>
      </c>
      <c r="T34" s="26" t="str">
        <f t="shared" si="5"/>
        <v/>
      </c>
    </row>
    <row r="35" spans="1:20" ht="14.25" customHeight="1">
      <c r="A35" s="94">
        <v>21</v>
      </c>
      <c r="B35" s="196"/>
      <c r="C35" s="161"/>
      <c r="D35" s="94" t="str">
        <f t="shared" si="6"/>
        <v/>
      </c>
      <c r="E35" s="166"/>
      <c r="F35" s="166"/>
      <c r="G35" s="166"/>
      <c r="H35" s="166"/>
      <c r="I35" s="166"/>
      <c r="J35" s="94" t="str">
        <f t="shared" si="10"/>
        <v/>
      </c>
      <c r="K35" s="203" t="str">
        <f t="shared" si="11"/>
        <v/>
      </c>
      <c r="L35" s="209" t="str">
        <f t="shared" si="0"/>
        <v/>
      </c>
      <c r="M35" s="209" t="str">
        <f t="shared" si="12"/>
        <v/>
      </c>
      <c r="N35" s="190"/>
      <c r="P35" s="26" t="str">
        <f t="shared" si="1"/>
        <v/>
      </c>
      <c r="Q35" s="26" t="str">
        <f t="shared" si="2"/>
        <v/>
      </c>
      <c r="R35" s="26" t="str">
        <f t="shared" si="3"/>
        <v/>
      </c>
      <c r="S35" s="26" t="str">
        <f t="shared" si="4"/>
        <v/>
      </c>
      <c r="T35" s="26" t="str">
        <f t="shared" si="5"/>
        <v/>
      </c>
    </row>
    <row r="36" spans="1:20" ht="14.25" customHeight="1">
      <c r="A36" s="187">
        <v>22</v>
      </c>
      <c r="B36" s="192"/>
      <c r="C36" s="193"/>
      <c r="D36" s="187" t="str">
        <f t="shared" si="6"/>
        <v/>
      </c>
      <c r="E36" s="199"/>
      <c r="F36" s="199"/>
      <c r="G36" s="199"/>
      <c r="H36" s="199"/>
      <c r="I36" s="199"/>
      <c r="J36" s="187" t="str">
        <f t="shared" si="10"/>
        <v/>
      </c>
      <c r="K36" s="200" t="str">
        <f t="shared" si="11"/>
        <v/>
      </c>
      <c r="L36" s="209" t="str">
        <f t="shared" si="0"/>
        <v/>
      </c>
      <c r="M36" s="209" t="str">
        <f t="shared" si="12"/>
        <v/>
      </c>
      <c r="N36" s="189"/>
      <c r="P36" s="26" t="str">
        <f t="shared" si="1"/>
        <v/>
      </c>
      <c r="Q36" s="26" t="str">
        <f t="shared" si="2"/>
        <v/>
      </c>
      <c r="R36" s="26" t="str">
        <f t="shared" si="3"/>
        <v/>
      </c>
      <c r="S36" s="26" t="str">
        <f t="shared" si="4"/>
        <v/>
      </c>
      <c r="T36" s="26" t="str">
        <f t="shared" si="5"/>
        <v/>
      </c>
    </row>
    <row r="37" spans="1:20" ht="14.25" customHeight="1">
      <c r="A37" s="101">
        <v>23</v>
      </c>
      <c r="B37" s="194"/>
      <c r="C37" s="195"/>
      <c r="D37" s="94" t="str">
        <f t="shared" si="6"/>
        <v/>
      </c>
      <c r="E37" s="201"/>
      <c r="F37" s="201"/>
      <c r="G37" s="201"/>
      <c r="H37" s="201"/>
      <c r="I37" s="201"/>
      <c r="J37" s="101" t="str">
        <f t="shared" si="10"/>
        <v/>
      </c>
      <c r="K37" s="202" t="str">
        <f t="shared" si="11"/>
        <v/>
      </c>
      <c r="L37" s="209" t="str">
        <f t="shared" si="0"/>
        <v/>
      </c>
      <c r="M37" s="209" t="str">
        <f t="shared" si="12"/>
        <v/>
      </c>
      <c r="N37" s="102"/>
      <c r="P37" s="26" t="str">
        <f t="shared" si="1"/>
        <v/>
      </c>
      <c r="Q37" s="26" t="str">
        <f t="shared" si="2"/>
        <v/>
      </c>
      <c r="R37" s="26" t="str">
        <f t="shared" si="3"/>
        <v/>
      </c>
      <c r="S37" s="26" t="str">
        <f t="shared" si="4"/>
        <v/>
      </c>
      <c r="T37" s="26" t="str">
        <f t="shared" si="5"/>
        <v/>
      </c>
    </row>
    <row r="38" spans="1:20" ht="14.25" customHeight="1">
      <c r="A38" s="187">
        <v>24</v>
      </c>
      <c r="B38" s="192"/>
      <c r="C38" s="193"/>
      <c r="D38" s="187" t="str">
        <f t="shared" si="6"/>
        <v/>
      </c>
      <c r="E38" s="199"/>
      <c r="F38" s="199"/>
      <c r="G38" s="199"/>
      <c r="H38" s="199"/>
      <c r="I38" s="199"/>
      <c r="J38" s="187" t="str">
        <f t="shared" si="10"/>
        <v/>
      </c>
      <c r="K38" s="200" t="str">
        <f t="shared" si="11"/>
        <v/>
      </c>
      <c r="L38" s="209" t="str">
        <f t="shared" si="0"/>
        <v/>
      </c>
      <c r="M38" s="209" t="str">
        <f t="shared" si="12"/>
        <v/>
      </c>
      <c r="N38" s="189"/>
      <c r="P38" s="26" t="str">
        <f t="shared" si="1"/>
        <v/>
      </c>
      <c r="Q38" s="26" t="str">
        <f t="shared" si="2"/>
        <v/>
      </c>
      <c r="R38" s="26" t="str">
        <f t="shared" si="3"/>
        <v/>
      </c>
      <c r="S38" s="26" t="str">
        <f t="shared" si="4"/>
        <v/>
      </c>
      <c r="T38" s="26" t="str">
        <f t="shared" si="5"/>
        <v/>
      </c>
    </row>
    <row r="39" spans="1:20" ht="14.25" customHeight="1">
      <c r="A39" s="101">
        <v>25</v>
      </c>
      <c r="B39" s="194"/>
      <c r="C39" s="195"/>
      <c r="D39" s="94" t="str">
        <f t="shared" si="6"/>
        <v/>
      </c>
      <c r="E39" s="201"/>
      <c r="F39" s="201"/>
      <c r="G39" s="201"/>
      <c r="H39" s="201"/>
      <c r="I39" s="201"/>
      <c r="J39" s="101" t="str">
        <f t="shared" si="10"/>
        <v/>
      </c>
      <c r="K39" s="202" t="str">
        <f t="shared" si="11"/>
        <v/>
      </c>
      <c r="L39" s="209" t="str">
        <f t="shared" si="0"/>
        <v/>
      </c>
      <c r="M39" s="209" t="str">
        <f t="shared" si="12"/>
        <v/>
      </c>
      <c r="N39" s="102"/>
      <c r="P39" s="26" t="str">
        <f t="shared" si="1"/>
        <v/>
      </c>
      <c r="Q39" s="26" t="str">
        <f t="shared" si="2"/>
        <v/>
      </c>
      <c r="R39" s="26" t="str">
        <f t="shared" si="3"/>
        <v/>
      </c>
      <c r="S39" s="26" t="str">
        <f t="shared" si="4"/>
        <v/>
      </c>
      <c r="T39" s="26" t="str">
        <f t="shared" si="5"/>
        <v/>
      </c>
    </row>
    <row r="40" spans="1:20" ht="14.25" customHeight="1">
      <c r="A40" s="187">
        <v>26</v>
      </c>
      <c r="B40" s="192"/>
      <c r="C40" s="193"/>
      <c r="D40" s="187" t="str">
        <f t="shared" si="6"/>
        <v/>
      </c>
      <c r="E40" s="199"/>
      <c r="F40" s="199"/>
      <c r="G40" s="199"/>
      <c r="H40" s="199"/>
      <c r="I40" s="199"/>
      <c r="J40" s="187" t="str">
        <f t="shared" si="10"/>
        <v/>
      </c>
      <c r="K40" s="200" t="str">
        <f t="shared" si="11"/>
        <v/>
      </c>
      <c r="L40" s="209" t="str">
        <f t="shared" si="0"/>
        <v/>
      </c>
      <c r="M40" s="209" t="str">
        <f t="shared" si="12"/>
        <v/>
      </c>
      <c r="N40" s="189"/>
      <c r="P40" s="26" t="str">
        <f t="shared" si="1"/>
        <v/>
      </c>
      <c r="Q40" s="26" t="str">
        <f t="shared" si="2"/>
        <v/>
      </c>
      <c r="R40" s="26" t="str">
        <f t="shared" si="3"/>
        <v/>
      </c>
      <c r="S40" s="26" t="str">
        <f t="shared" si="4"/>
        <v/>
      </c>
      <c r="T40" s="26" t="str">
        <f t="shared" si="5"/>
        <v/>
      </c>
    </row>
    <row r="41" spans="1:20" ht="14.25" customHeight="1">
      <c r="A41" s="101">
        <v>27</v>
      </c>
      <c r="B41" s="194"/>
      <c r="C41" s="195"/>
      <c r="D41" s="94" t="str">
        <f t="shared" si="6"/>
        <v/>
      </c>
      <c r="E41" s="201"/>
      <c r="F41" s="201"/>
      <c r="G41" s="201"/>
      <c r="H41" s="201"/>
      <c r="I41" s="201"/>
      <c r="J41" s="101" t="str">
        <f t="shared" si="10"/>
        <v/>
      </c>
      <c r="K41" s="202" t="str">
        <f t="shared" si="11"/>
        <v/>
      </c>
      <c r="L41" s="209" t="str">
        <f t="shared" si="0"/>
        <v/>
      </c>
      <c r="M41" s="209" t="str">
        <f t="shared" si="12"/>
        <v/>
      </c>
      <c r="N41" s="102"/>
      <c r="P41" s="26" t="str">
        <f t="shared" si="1"/>
        <v/>
      </c>
      <c r="Q41" s="26" t="str">
        <f t="shared" si="2"/>
        <v/>
      </c>
      <c r="R41" s="26" t="str">
        <f t="shared" si="3"/>
        <v/>
      </c>
      <c r="S41" s="26" t="str">
        <f t="shared" si="4"/>
        <v/>
      </c>
      <c r="T41" s="26" t="str">
        <f t="shared" si="5"/>
        <v/>
      </c>
    </row>
    <row r="42" spans="1:20" ht="14.25" customHeight="1">
      <c r="A42" s="187">
        <v>28</v>
      </c>
      <c r="B42" s="192"/>
      <c r="C42" s="193"/>
      <c r="D42" s="187" t="str">
        <f t="shared" si="6"/>
        <v/>
      </c>
      <c r="E42" s="199"/>
      <c r="F42" s="199"/>
      <c r="G42" s="199"/>
      <c r="H42" s="199"/>
      <c r="I42" s="199"/>
      <c r="J42" s="187" t="str">
        <f t="shared" si="10"/>
        <v/>
      </c>
      <c r="K42" s="200" t="str">
        <f t="shared" si="11"/>
        <v/>
      </c>
      <c r="L42" s="209" t="str">
        <f t="shared" si="0"/>
        <v/>
      </c>
      <c r="M42" s="209" t="str">
        <f t="shared" si="12"/>
        <v/>
      </c>
      <c r="N42" s="189"/>
      <c r="P42" s="26" t="str">
        <f t="shared" si="1"/>
        <v/>
      </c>
      <c r="Q42" s="26" t="str">
        <f t="shared" si="2"/>
        <v/>
      </c>
      <c r="R42" s="26" t="str">
        <f t="shared" si="3"/>
        <v/>
      </c>
      <c r="S42" s="26" t="str">
        <f t="shared" si="4"/>
        <v/>
      </c>
      <c r="T42" s="26" t="str">
        <f t="shared" si="5"/>
        <v/>
      </c>
    </row>
    <row r="43" spans="1:20" ht="14.25" customHeight="1">
      <c r="A43" s="101">
        <v>29</v>
      </c>
      <c r="B43" s="194"/>
      <c r="C43" s="195"/>
      <c r="D43" s="94" t="str">
        <f t="shared" si="6"/>
        <v/>
      </c>
      <c r="E43" s="201"/>
      <c r="F43" s="201"/>
      <c r="G43" s="201"/>
      <c r="H43" s="201"/>
      <c r="I43" s="201"/>
      <c r="J43" s="101" t="str">
        <f t="shared" si="10"/>
        <v/>
      </c>
      <c r="K43" s="202" t="str">
        <f t="shared" si="11"/>
        <v/>
      </c>
      <c r="L43" s="209" t="str">
        <f t="shared" si="0"/>
        <v/>
      </c>
      <c r="M43" s="209" t="str">
        <f t="shared" si="12"/>
        <v/>
      </c>
      <c r="N43" s="102"/>
      <c r="P43" s="26" t="str">
        <f t="shared" si="1"/>
        <v/>
      </c>
      <c r="Q43" s="26" t="str">
        <f t="shared" si="2"/>
        <v/>
      </c>
      <c r="R43" s="26" t="str">
        <f t="shared" si="3"/>
        <v/>
      </c>
      <c r="S43" s="26" t="str">
        <f t="shared" si="4"/>
        <v/>
      </c>
      <c r="T43" s="26" t="str">
        <f t="shared" si="5"/>
        <v/>
      </c>
    </row>
    <row r="44" spans="1:20" ht="14.25" customHeight="1">
      <c r="A44" s="187">
        <v>30</v>
      </c>
      <c r="B44" s="192"/>
      <c r="C44" s="193"/>
      <c r="D44" s="187" t="str">
        <f t="shared" si="6"/>
        <v/>
      </c>
      <c r="E44" s="199"/>
      <c r="F44" s="199"/>
      <c r="G44" s="199"/>
      <c r="H44" s="199"/>
      <c r="I44" s="199"/>
      <c r="J44" s="187" t="str">
        <f t="shared" si="10"/>
        <v/>
      </c>
      <c r="K44" s="200" t="str">
        <f t="shared" si="11"/>
        <v/>
      </c>
      <c r="L44" s="209" t="str">
        <f t="shared" si="0"/>
        <v/>
      </c>
      <c r="M44" s="209" t="str">
        <f t="shared" si="12"/>
        <v/>
      </c>
      <c r="N44" s="189"/>
      <c r="P44" s="26" t="str">
        <f t="shared" si="1"/>
        <v/>
      </c>
      <c r="Q44" s="26" t="str">
        <f t="shared" si="2"/>
        <v/>
      </c>
      <c r="R44" s="26" t="str">
        <f t="shared" si="3"/>
        <v/>
      </c>
      <c r="S44" s="26" t="str">
        <f t="shared" si="4"/>
        <v/>
      </c>
      <c r="T44" s="26" t="str">
        <f t="shared" si="5"/>
        <v/>
      </c>
    </row>
    <row r="45" spans="1:20" ht="14.25" customHeight="1">
      <c r="A45" s="94">
        <v>31</v>
      </c>
      <c r="B45" s="196"/>
      <c r="C45" s="161"/>
      <c r="D45" s="94" t="str">
        <f t="shared" si="6"/>
        <v/>
      </c>
      <c r="E45" s="166"/>
      <c r="F45" s="166"/>
      <c r="G45" s="166"/>
      <c r="H45" s="166"/>
      <c r="I45" s="166"/>
      <c r="J45" s="94" t="str">
        <f t="shared" si="10"/>
        <v/>
      </c>
      <c r="K45" s="203" t="str">
        <f t="shared" si="11"/>
        <v/>
      </c>
      <c r="L45" s="209" t="str">
        <f t="shared" si="0"/>
        <v/>
      </c>
      <c r="M45" s="209" t="str">
        <f t="shared" si="12"/>
        <v/>
      </c>
      <c r="N45" s="190"/>
      <c r="P45" s="26" t="str">
        <f t="shared" si="1"/>
        <v/>
      </c>
      <c r="Q45" s="26" t="str">
        <f t="shared" si="2"/>
        <v/>
      </c>
      <c r="R45" s="26" t="str">
        <f t="shared" si="3"/>
        <v/>
      </c>
      <c r="S45" s="26" t="str">
        <f t="shared" si="4"/>
        <v/>
      </c>
      <c r="T45" s="26" t="str">
        <f t="shared" si="5"/>
        <v/>
      </c>
    </row>
    <row r="46" spans="1:20" ht="14.25" customHeight="1">
      <c r="A46" s="187">
        <v>32</v>
      </c>
      <c r="B46" s="192"/>
      <c r="C46" s="193"/>
      <c r="D46" s="187" t="str">
        <f t="shared" si="6"/>
        <v/>
      </c>
      <c r="E46" s="199"/>
      <c r="F46" s="199"/>
      <c r="G46" s="199"/>
      <c r="H46" s="199"/>
      <c r="I46" s="199"/>
      <c r="J46" s="187" t="str">
        <f t="shared" si="10"/>
        <v/>
      </c>
      <c r="K46" s="200" t="str">
        <f t="shared" si="11"/>
        <v/>
      </c>
      <c r="L46" s="209" t="str">
        <f t="shared" si="0"/>
        <v/>
      </c>
      <c r="M46" s="209" t="str">
        <f t="shared" si="12"/>
        <v/>
      </c>
      <c r="N46" s="189"/>
      <c r="P46" s="26" t="str">
        <f t="shared" si="1"/>
        <v/>
      </c>
      <c r="Q46" s="26" t="str">
        <f t="shared" si="2"/>
        <v/>
      </c>
      <c r="R46" s="26" t="str">
        <f t="shared" si="3"/>
        <v/>
      </c>
      <c r="S46" s="26" t="str">
        <f t="shared" si="4"/>
        <v/>
      </c>
      <c r="T46" s="26" t="str">
        <f t="shared" si="5"/>
        <v/>
      </c>
    </row>
    <row r="47" spans="1:20" ht="14.25" customHeight="1">
      <c r="A47" s="101">
        <v>33</v>
      </c>
      <c r="B47" s="194"/>
      <c r="C47" s="195"/>
      <c r="D47" s="94" t="str">
        <f t="shared" si="6"/>
        <v/>
      </c>
      <c r="E47" s="201"/>
      <c r="F47" s="201"/>
      <c r="G47" s="201"/>
      <c r="H47" s="201"/>
      <c r="I47" s="201"/>
      <c r="J47" s="101" t="str">
        <f t="shared" si="10"/>
        <v/>
      </c>
      <c r="K47" s="202" t="str">
        <f t="shared" si="11"/>
        <v/>
      </c>
      <c r="L47" s="209" t="str">
        <f t="shared" ref="L47:L78" si="13">IF(ISBLANK(E47),"",((J47-$H$6)/$H$6)*100)</f>
        <v/>
      </c>
      <c r="M47" s="209" t="str">
        <f t="shared" si="12"/>
        <v/>
      </c>
      <c r="N47" s="102"/>
      <c r="P47" s="26" t="str">
        <f t="shared" ref="P47:P78" si="14">IF(ISBLANK(E47),"",IF($E47&lt;&gt;0,SQRT(($J$6^2-($J$6-((2*$K$6)/(E47*3.14*$J$6)))^2))))</f>
        <v/>
      </c>
      <c r="Q47" s="26" t="str">
        <f t="shared" ref="Q47:Q78" si="15">IF(ISBLANK(F47),"",IF($E47&lt;&gt;0,SQRT(($J$6^2-($J$6-((2*$K$6)/(F47*3.14*$J$6)))^2))))</f>
        <v/>
      </c>
      <c r="R47" s="26" t="str">
        <f t="shared" ref="R47:R78" si="16">IF(ISBLANK(G47),"",IF($E47&lt;&gt;0,SQRT(($J$6^2-($J$6-((2*$K$6)/(G47*3.14*$J$6)))^2))))</f>
        <v/>
      </c>
      <c r="S47" s="26" t="str">
        <f t="shared" ref="S47:S78" si="17">IF(ISBLANK(H47),"",IF($E47&lt;&gt;0,SQRT(($J$6^2-($J$6-((2*$K$6)/(H47*3.14*$J$6)))^2))))</f>
        <v/>
      </c>
      <c r="T47" s="26" t="str">
        <f t="shared" ref="T47:T78" si="18">IF(ISBLANK(I47),"",IF($E47&lt;&gt;0,SQRT(($J$6^2-($J$6-((2*$K$6)/(I47*3.14*$J$6)))^2))))</f>
        <v/>
      </c>
    </row>
    <row r="48" spans="1:20" ht="14.25" customHeight="1">
      <c r="A48" s="187">
        <v>34</v>
      </c>
      <c r="B48" s="192"/>
      <c r="C48" s="193"/>
      <c r="D48" s="187" t="str">
        <f t="shared" si="6"/>
        <v/>
      </c>
      <c r="E48" s="199"/>
      <c r="F48" s="199"/>
      <c r="G48" s="199"/>
      <c r="H48" s="199"/>
      <c r="I48" s="199"/>
      <c r="J48" s="187" t="str">
        <f t="shared" si="10"/>
        <v/>
      </c>
      <c r="K48" s="200" t="str">
        <f t="shared" si="11"/>
        <v/>
      </c>
      <c r="L48" s="209" t="str">
        <f t="shared" si="13"/>
        <v/>
      </c>
      <c r="M48" s="209" t="str">
        <f t="shared" si="12"/>
        <v/>
      </c>
      <c r="N48" s="189"/>
      <c r="P48" s="26" t="str">
        <f t="shared" si="14"/>
        <v/>
      </c>
      <c r="Q48" s="26" t="str">
        <f t="shared" si="15"/>
        <v/>
      </c>
      <c r="R48" s="26" t="str">
        <f t="shared" si="16"/>
        <v/>
      </c>
      <c r="S48" s="26" t="str">
        <f t="shared" si="17"/>
        <v/>
      </c>
      <c r="T48" s="26" t="str">
        <f t="shared" si="18"/>
        <v/>
      </c>
    </row>
    <row r="49" spans="1:20" ht="14.25" customHeight="1">
      <c r="A49" s="101">
        <v>35</v>
      </c>
      <c r="B49" s="194"/>
      <c r="C49" s="195"/>
      <c r="D49" s="94" t="str">
        <f t="shared" si="6"/>
        <v/>
      </c>
      <c r="E49" s="201"/>
      <c r="F49" s="201"/>
      <c r="G49" s="201"/>
      <c r="H49" s="201"/>
      <c r="I49" s="201"/>
      <c r="J49" s="101" t="str">
        <f t="shared" si="10"/>
        <v/>
      </c>
      <c r="K49" s="202" t="str">
        <f t="shared" si="11"/>
        <v/>
      </c>
      <c r="L49" s="209" t="str">
        <f t="shared" si="13"/>
        <v/>
      </c>
      <c r="M49" s="209" t="str">
        <f t="shared" si="12"/>
        <v/>
      </c>
      <c r="N49" s="102"/>
      <c r="P49" s="26" t="str">
        <f t="shared" si="14"/>
        <v/>
      </c>
      <c r="Q49" s="26" t="str">
        <f t="shared" si="15"/>
        <v/>
      </c>
      <c r="R49" s="26" t="str">
        <f t="shared" si="16"/>
        <v/>
      </c>
      <c r="S49" s="26" t="str">
        <f t="shared" si="17"/>
        <v/>
      </c>
      <c r="T49" s="26" t="str">
        <f t="shared" si="18"/>
        <v/>
      </c>
    </row>
    <row r="50" spans="1:20" ht="14.25" customHeight="1">
      <c r="A50" s="187">
        <v>36</v>
      </c>
      <c r="B50" s="192"/>
      <c r="C50" s="193"/>
      <c r="D50" s="187" t="str">
        <f t="shared" si="6"/>
        <v/>
      </c>
      <c r="E50" s="199"/>
      <c r="F50" s="199"/>
      <c r="G50" s="199"/>
      <c r="H50" s="199"/>
      <c r="I50" s="199"/>
      <c r="J50" s="187" t="str">
        <f t="shared" si="10"/>
        <v/>
      </c>
      <c r="K50" s="200" t="str">
        <f t="shared" si="11"/>
        <v/>
      </c>
      <c r="L50" s="209" t="str">
        <f t="shared" si="13"/>
        <v/>
      </c>
      <c r="M50" s="209" t="str">
        <f t="shared" si="12"/>
        <v/>
      </c>
      <c r="N50" s="189"/>
      <c r="P50" s="26" t="str">
        <f t="shared" si="14"/>
        <v/>
      </c>
      <c r="Q50" s="26" t="str">
        <f t="shared" si="15"/>
        <v/>
      </c>
      <c r="R50" s="26" t="str">
        <f t="shared" si="16"/>
        <v/>
      </c>
      <c r="S50" s="26" t="str">
        <f t="shared" si="17"/>
        <v/>
      </c>
      <c r="T50" s="26" t="str">
        <f t="shared" si="18"/>
        <v/>
      </c>
    </row>
    <row r="51" spans="1:20" ht="14.25" customHeight="1">
      <c r="A51" s="101">
        <v>37</v>
      </c>
      <c r="B51" s="194"/>
      <c r="C51" s="195"/>
      <c r="D51" s="94" t="str">
        <f t="shared" si="6"/>
        <v/>
      </c>
      <c r="E51" s="201"/>
      <c r="F51" s="201"/>
      <c r="G51" s="201"/>
      <c r="H51" s="201"/>
      <c r="I51" s="201"/>
      <c r="J51" s="101" t="str">
        <f t="shared" si="10"/>
        <v/>
      </c>
      <c r="K51" s="202" t="str">
        <f t="shared" si="11"/>
        <v/>
      </c>
      <c r="L51" s="209" t="str">
        <f t="shared" si="13"/>
        <v/>
      </c>
      <c r="M51" s="209" t="str">
        <f t="shared" si="12"/>
        <v/>
      </c>
      <c r="N51" s="102"/>
      <c r="P51" s="26" t="str">
        <f t="shared" si="14"/>
        <v/>
      </c>
      <c r="Q51" s="26" t="str">
        <f t="shared" si="15"/>
        <v/>
      </c>
      <c r="R51" s="26" t="str">
        <f t="shared" si="16"/>
        <v/>
      </c>
      <c r="S51" s="26" t="str">
        <f t="shared" si="17"/>
        <v/>
      </c>
      <c r="T51" s="26" t="str">
        <f t="shared" si="18"/>
        <v/>
      </c>
    </row>
    <row r="52" spans="1:20" ht="14.25" customHeight="1">
      <c r="A52" s="187">
        <v>38</v>
      </c>
      <c r="B52" s="192"/>
      <c r="C52" s="193"/>
      <c r="D52" s="187" t="str">
        <f t="shared" si="6"/>
        <v/>
      </c>
      <c r="E52" s="199"/>
      <c r="F52" s="199"/>
      <c r="G52" s="199"/>
      <c r="H52" s="199"/>
      <c r="I52" s="199"/>
      <c r="J52" s="187" t="str">
        <f t="shared" si="10"/>
        <v/>
      </c>
      <c r="K52" s="200" t="str">
        <f t="shared" si="11"/>
        <v/>
      </c>
      <c r="L52" s="209" t="str">
        <f t="shared" si="13"/>
        <v/>
      </c>
      <c r="M52" s="209" t="str">
        <f t="shared" si="12"/>
        <v/>
      </c>
      <c r="N52" s="189"/>
      <c r="P52" s="26" t="str">
        <f t="shared" si="14"/>
        <v/>
      </c>
      <c r="Q52" s="26" t="str">
        <f t="shared" si="15"/>
        <v/>
      </c>
      <c r="R52" s="26" t="str">
        <f t="shared" si="16"/>
        <v/>
      </c>
      <c r="S52" s="26" t="str">
        <f t="shared" si="17"/>
        <v/>
      </c>
      <c r="T52" s="26" t="str">
        <f t="shared" si="18"/>
        <v/>
      </c>
    </row>
    <row r="53" spans="1:20" ht="14.25" customHeight="1">
      <c r="A53" s="101">
        <v>39</v>
      </c>
      <c r="B53" s="194"/>
      <c r="C53" s="195"/>
      <c r="D53" s="94" t="str">
        <f t="shared" si="6"/>
        <v/>
      </c>
      <c r="E53" s="201"/>
      <c r="F53" s="201"/>
      <c r="G53" s="201"/>
      <c r="H53" s="201"/>
      <c r="I53" s="201"/>
      <c r="J53" s="101" t="str">
        <f t="shared" si="10"/>
        <v/>
      </c>
      <c r="K53" s="202" t="str">
        <f t="shared" si="11"/>
        <v/>
      </c>
      <c r="L53" s="209" t="str">
        <f t="shared" si="13"/>
        <v/>
      </c>
      <c r="M53" s="209" t="str">
        <f t="shared" si="12"/>
        <v/>
      </c>
      <c r="N53" s="102"/>
      <c r="P53" s="26" t="str">
        <f t="shared" si="14"/>
        <v/>
      </c>
      <c r="Q53" s="26" t="str">
        <f t="shared" si="15"/>
        <v/>
      </c>
      <c r="R53" s="26" t="str">
        <f t="shared" si="16"/>
        <v/>
      </c>
      <c r="S53" s="26" t="str">
        <f t="shared" si="17"/>
        <v/>
      </c>
      <c r="T53" s="26" t="str">
        <f t="shared" si="18"/>
        <v/>
      </c>
    </row>
    <row r="54" spans="1:20" ht="14.25" customHeight="1">
      <c r="A54" s="187">
        <v>40</v>
      </c>
      <c r="B54" s="192"/>
      <c r="C54" s="193"/>
      <c r="D54" s="187" t="str">
        <f t="shared" si="6"/>
        <v/>
      </c>
      <c r="E54" s="199"/>
      <c r="F54" s="199"/>
      <c r="G54" s="199"/>
      <c r="H54" s="199"/>
      <c r="I54" s="199"/>
      <c r="J54" s="187" t="str">
        <f t="shared" si="10"/>
        <v/>
      </c>
      <c r="K54" s="200" t="str">
        <f t="shared" si="11"/>
        <v/>
      </c>
      <c r="L54" s="209" t="str">
        <f t="shared" si="13"/>
        <v/>
      </c>
      <c r="M54" s="209" t="str">
        <f t="shared" si="12"/>
        <v/>
      </c>
      <c r="N54" s="189"/>
      <c r="P54" s="26" t="str">
        <f t="shared" si="14"/>
        <v/>
      </c>
      <c r="Q54" s="26" t="str">
        <f t="shared" si="15"/>
        <v/>
      </c>
      <c r="R54" s="26" t="str">
        <f t="shared" si="16"/>
        <v/>
      </c>
      <c r="S54" s="26" t="str">
        <f t="shared" si="17"/>
        <v/>
      </c>
      <c r="T54" s="26" t="str">
        <f t="shared" si="18"/>
        <v/>
      </c>
    </row>
    <row r="55" spans="1:20" ht="14.25" customHeight="1">
      <c r="A55" s="94">
        <v>41</v>
      </c>
      <c r="B55" s="196"/>
      <c r="C55" s="161"/>
      <c r="D55" s="94" t="str">
        <f t="shared" si="6"/>
        <v/>
      </c>
      <c r="E55" s="166"/>
      <c r="F55" s="166"/>
      <c r="G55" s="166"/>
      <c r="H55" s="166"/>
      <c r="I55" s="166"/>
      <c r="J55" s="94" t="str">
        <f t="shared" si="10"/>
        <v/>
      </c>
      <c r="K55" s="203" t="str">
        <f t="shared" si="11"/>
        <v/>
      </c>
      <c r="L55" s="209" t="str">
        <f t="shared" si="13"/>
        <v/>
      </c>
      <c r="M55" s="209" t="str">
        <f t="shared" si="12"/>
        <v/>
      </c>
      <c r="N55" s="190"/>
      <c r="P55" s="26" t="str">
        <f t="shared" si="14"/>
        <v/>
      </c>
      <c r="Q55" s="26" t="str">
        <f t="shared" si="15"/>
        <v/>
      </c>
      <c r="R55" s="26" t="str">
        <f t="shared" si="16"/>
        <v/>
      </c>
      <c r="S55" s="26" t="str">
        <f t="shared" si="17"/>
        <v/>
      </c>
      <c r="T55" s="26" t="str">
        <f t="shared" si="18"/>
        <v/>
      </c>
    </row>
    <row r="56" spans="1:20" ht="14.25" customHeight="1">
      <c r="A56" s="187">
        <v>42</v>
      </c>
      <c r="B56" s="192"/>
      <c r="C56" s="193"/>
      <c r="D56" s="187" t="str">
        <f t="shared" si="6"/>
        <v/>
      </c>
      <c r="E56" s="199"/>
      <c r="F56" s="199"/>
      <c r="G56" s="199"/>
      <c r="H56" s="199"/>
      <c r="I56" s="199"/>
      <c r="J56" s="187" t="str">
        <f t="shared" si="10"/>
        <v/>
      </c>
      <c r="K56" s="200" t="str">
        <f t="shared" si="11"/>
        <v/>
      </c>
      <c r="L56" s="209" t="str">
        <f t="shared" si="13"/>
        <v/>
      </c>
      <c r="M56" s="209" t="str">
        <f t="shared" si="12"/>
        <v/>
      </c>
      <c r="N56" s="189"/>
      <c r="P56" s="26" t="str">
        <f t="shared" si="14"/>
        <v/>
      </c>
      <c r="Q56" s="26" t="str">
        <f t="shared" si="15"/>
        <v/>
      </c>
      <c r="R56" s="26" t="str">
        <f t="shared" si="16"/>
        <v/>
      </c>
      <c r="S56" s="26" t="str">
        <f t="shared" si="17"/>
        <v/>
      </c>
      <c r="T56" s="26" t="str">
        <f t="shared" si="18"/>
        <v/>
      </c>
    </row>
    <row r="57" spans="1:20" ht="14.25" customHeight="1">
      <c r="A57" s="101">
        <v>43</v>
      </c>
      <c r="B57" s="194"/>
      <c r="C57" s="195"/>
      <c r="D57" s="94" t="str">
        <f t="shared" si="6"/>
        <v/>
      </c>
      <c r="E57" s="201"/>
      <c r="F57" s="201"/>
      <c r="G57" s="201"/>
      <c r="H57" s="201"/>
      <c r="I57" s="201"/>
      <c r="J57" s="101" t="str">
        <f t="shared" si="10"/>
        <v/>
      </c>
      <c r="K57" s="202" t="str">
        <f t="shared" si="11"/>
        <v/>
      </c>
      <c r="L57" s="209" t="str">
        <f t="shared" si="13"/>
        <v/>
      </c>
      <c r="M57" s="209" t="str">
        <f t="shared" si="12"/>
        <v/>
      </c>
      <c r="N57" s="102"/>
      <c r="P57" s="26" t="str">
        <f t="shared" si="14"/>
        <v/>
      </c>
      <c r="Q57" s="26" t="str">
        <f t="shared" si="15"/>
        <v/>
      </c>
      <c r="R57" s="26" t="str">
        <f t="shared" si="16"/>
        <v/>
      </c>
      <c r="S57" s="26" t="str">
        <f t="shared" si="17"/>
        <v/>
      </c>
      <c r="T57" s="26" t="str">
        <f t="shared" si="18"/>
        <v/>
      </c>
    </row>
    <row r="58" spans="1:20" ht="14.25" customHeight="1">
      <c r="A58" s="187">
        <v>44</v>
      </c>
      <c r="B58" s="192"/>
      <c r="C58" s="193"/>
      <c r="D58" s="187" t="str">
        <f t="shared" si="6"/>
        <v/>
      </c>
      <c r="E58" s="199"/>
      <c r="F58" s="199"/>
      <c r="G58" s="199"/>
      <c r="H58" s="199"/>
      <c r="I58" s="199"/>
      <c r="J58" s="187" t="str">
        <f t="shared" si="10"/>
        <v/>
      </c>
      <c r="K58" s="200" t="str">
        <f t="shared" si="11"/>
        <v/>
      </c>
      <c r="L58" s="209" t="str">
        <f t="shared" si="13"/>
        <v/>
      </c>
      <c r="M58" s="209" t="str">
        <f t="shared" si="12"/>
        <v/>
      </c>
      <c r="N58" s="189"/>
      <c r="P58" s="26" t="str">
        <f t="shared" si="14"/>
        <v/>
      </c>
      <c r="Q58" s="26" t="str">
        <f t="shared" si="15"/>
        <v/>
      </c>
      <c r="R58" s="26" t="str">
        <f t="shared" si="16"/>
        <v/>
      </c>
      <c r="S58" s="26" t="str">
        <f t="shared" si="17"/>
        <v/>
      </c>
      <c r="T58" s="26" t="str">
        <f t="shared" si="18"/>
        <v/>
      </c>
    </row>
    <row r="59" spans="1:20" ht="14.25" customHeight="1">
      <c r="A59" s="101">
        <v>45</v>
      </c>
      <c r="B59" s="194"/>
      <c r="C59" s="195"/>
      <c r="D59" s="94" t="str">
        <f t="shared" si="6"/>
        <v/>
      </c>
      <c r="E59" s="201"/>
      <c r="F59" s="201"/>
      <c r="G59" s="201"/>
      <c r="H59" s="201"/>
      <c r="I59" s="201"/>
      <c r="J59" s="101" t="str">
        <f t="shared" si="10"/>
        <v/>
      </c>
      <c r="K59" s="202" t="str">
        <f t="shared" si="11"/>
        <v/>
      </c>
      <c r="L59" s="209" t="str">
        <f t="shared" si="13"/>
        <v/>
      </c>
      <c r="M59" s="209" t="str">
        <f t="shared" si="12"/>
        <v/>
      </c>
      <c r="N59" s="102"/>
      <c r="P59" s="26" t="str">
        <f t="shared" si="14"/>
        <v/>
      </c>
      <c r="Q59" s="26" t="str">
        <f t="shared" si="15"/>
        <v/>
      </c>
      <c r="R59" s="26" t="str">
        <f t="shared" si="16"/>
        <v/>
      </c>
      <c r="S59" s="26" t="str">
        <f t="shared" si="17"/>
        <v/>
      </c>
      <c r="T59" s="26" t="str">
        <f t="shared" si="18"/>
        <v/>
      </c>
    </row>
    <row r="60" spans="1:20" ht="14.25" customHeight="1">
      <c r="A60" s="187">
        <v>46</v>
      </c>
      <c r="B60" s="192"/>
      <c r="C60" s="193"/>
      <c r="D60" s="187" t="str">
        <f t="shared" si="6"/>
        <v/>
      </c>
      <c r="E60" s="199"/>
      <c r="F60" s="199"/>
      <c r="G60" s="199"/>
      <c r="H60" s="199"/>
      <c r="I60" s="199"/>
      <c r="J60" s="187" t="str">
        <f t="shared" si="10"/>
        <v/>
      </c>
      <c r="K60" s="200" t="str">
        <f t="shared" si="11"/>
        <v/>
      </c>
      <c r="L60" s="209" t="str">
        <f t="shared" si="13"/>
        <v/>
      </c>
      <c r="M60" s="209" t="str">
        <f t="shared" si="12"/>
        <v/>
      </c>
      <c r="N60" s="189"/>
      <c r="P60" s="26" t="str">
        <f t="shared" si="14"/>
        <v/>
      </c>
      <c r="Q60" s="26" t="str">
        <f t="shared" si="15"/>
        <v/>
      </c>
      <c r="R60" s="26" t="str">
        <f t="shared" si="16"/>
        <v/>
      </c>
      <c r="S60" s="26" t="str">
        <f t="shared" si="17"/>
        <v/>
      </c>
      <c r="T60" s="26" t="str">
        <f t="shared" si="18"/>
        <v/>
      </c>
    </row>
    <row r="61" spans="1:20" ht="14.25" customHeight="1">
      <c r="A61" s="101">
        <v>47</v>
      </c>
      <c r="B61" s="194"/>
      <c r="C61" s="195"/>
      <c r="D61" s="94" t="str">
        <f t="shared" si="6"/>
        <v/>
      </c>
      <c r="E61" s="201"/>
      <c r="F61" s="201"/>
      <c r="G61" s="201"/>
      <c r="H61" s="201"/>
      <c r="I61" s="201"/>
      <c r="J61" s="101" t="str">
        <f t="shared" si="10"/>
        <v/>
      </c>
      <c r="K61" s="202" t="str">
        <f t="shared" si="11"/>
        <v/>
      </c>
      <c r="L61" s="209" t="str">
        <f t="shared" si="13"/>
        <v/>
      </c>
      <c r="M61" s="209" t="str">
        <f t="shared" si="12"/>
        <v/>
      </c>
      <c r="N61" s="102"/>
      <c r="P61" s="26" t="str">
        <f t="shared" si="14"/>
        <v/>
      </c>
      <c r="Q61" s="26" t="str">
        <f t="shared" si="15"/>
        <v/>
      </c>
      <c r="R61" s="26" t="str">
        <f t="shared" si="16"/>
        <v/>
      </c>
      <c r="S61" s="26" t="str">
        <f t="shared" si="17"/>
        <v/>
      </c>
      <c r="T61" s="26" t="str">
        <f t="shared" si="18"/>
        <v/>
      </c>
    </row>
    <row r="62" spans="1:20" ht="14.25" customHeight="1">
      <c r="A62" s="187">
        <v>48</v>
      </c>
      <c r="B62" s="192"/>
      <c r="C62" s="193"/>
      <c r="D62" s="187" t="str">
        <f t="shared" si="6"/>
        <v/>
      </c>
      <c r="E62" s="199"/>
      <c r="F62" s="199"/>
      <c r="G62" s="199"/>
      <c r="H62" s="199"/>
      <c r="I62" s="199"/>
      <c r="J62" s="187" t="str">
        <f t="shared" si="10"/>
        <v/>
      </c>
      <c r="K62" s="200" t="str">
        <f t="shared" si="11"/>
        <v/>
      </c>
      <c r="L62" s="209" t="str">
        <f t="shared" si="13"/>
        <v/>
      </c>
      <c r="M62" s="209" t="str">
        <f t="shared" si="12"/>
        <v/>
      </c>
      <c r="N62" s="189"/>
      <c r="P62" s="26" t="str">
        <f t="shared" si="14"/>
        <v/>
      </c>
      <c r="Q62" s="26" t="str">
        <f t="shared" si="15"/>
        <v/>
      </c>
      <c r="R62" s="26" t="str">
        <f t="shared" si="16"/>
        <v/>
      </c>
      <c r="S62" s="26" t="str">
        <f t="shared" si="17"/>
        <v/>
      </c>
      <c r="T62" s="26" t="str">
        <f t="shared" si="18"/>
        <v/>
      </c>
    </row>
    <row r="63" spans="1:20" ht="14.25" customHeight="1">
      <c r="A63" s="101">
        <v>49</v>
      </c>
      <c r="B63" s="194"/>
      <c r="C63" s="195"/>
      <c r="D63" s="94" t="str">
        <f t="shared" si="6"/>
        <v/>
      </c>
      <c r="E63" s="201"/>
      <c r="F63" s="201"/>
      <c r="G63" s="201"/>
      <c r="H63" s="201"/>
      <c r="I63" s="201"/>
      <c r="J63" s="101" t="str">
        <f t="shared" si="10"/>
        <v/>
      </c>
      <c r="K63" s="202" t="str">
        <f t="shared" si="11"/>
        <v/>
      </c>
      <c r="L63" s="209" t="str">
        <f t="shared" si="13"/>
        <v/>
      </c>
      <c r="M63" s="209" t="str">
        <f t="shared" si="12"/>
        <v/>
      </c>
      <c r="N63" s="102"/>
      <c r="P63" s="26" t="str">
        <f t="shared" si="14"/>
        <v/>
      </c>
      <c r="Q63" s="26" t="str">
        <f t="shared" si="15"/>
        <v/>
      </c>
      <c r="R63" s="26" t="str">
        <f t="shared" si="16"/>
        <v/>
      </c>
      <c r="S63" s="26" t="str">
        <f t="shared" si="17"/>
        <v/>
      </c>
      <c r="T63" s="26" t="str">
        <f t="shared" si="18"/>
        <v/>
      </c>
    </row>
    <row r="64" spans="1:20" ht="14.25" customHeight="1">
      <c r="A64" s="187">
        <v>50</v>
      </c>
      <c r="B64" s="192"/>
      <c r="C64" s="193"/>
      <c r="D64" s="187" t="str">
        <f t="shared" si="6"/>
        <v/>
      </c>
      <c r="E64" s="199"/>
      <c r="F64" s="199"/>
      <c r="G64" s="199"/>
      <c r="H64" s="199"/>
      <c r="I64" s="199"/>
      <c r="J64" s="187" t="str">
        <f t="shared" si="10"/>
        <v/>
      </c>
      <c r="K64" s="200" t="str">
        <f t="shared" si="11"/>
        <v/>
      </c>
      <c r="L64" s="209" t="str">
        <f t="shared" si="13"/>
        <v/>
      </c>
      <c r="M64" s="209" t="str">
        <f t="shared" si="12"/>
        <v/>
      </c>
      <c r="N64" s="189"/>
      <c r="P64" s="26" t="str">
        <f t="shared" si="14"/>
        <v/>
      </c>
      <c r="Q64" s="26" t="str">
        <f t="shared" si="15"/>
        <v/>
      </c>
      <c r="R64" s="26" t="str">
        <f t="shared" si="16"/>
        <v/>
      </c>
      <c r="S64" s="26" t="str">
        <f t="shared" si="17"/>
        <v/>
      </c>
      <c r="T64" s="26" t="str">
        <f t="shared" si="18"/>
        <v/>
      </c>
    </row>
    <row r="65" spans="1:20" ht="14.25" customHeight="1">
      <c r="A65" s="94">
        <v>51</v>
      </c>
      <c r="B65" s="196"/>
      <c r="C65" s="161"/>
      <c r="D65" s="94" t="str">
        <f t="shared" si="6"/>
        <v/>
      </c>
      <c r="E65" s="166"/>
      <c r="F65" s="166"/>
      <c r="G65" s="166"/>
      <c r="H65" s="166"/>
      <c r="I65" s="166"/>
      <c r="J65" s="94" t="str">
        <f t="shared" si="10"/>
        <v/>
      </c>
      <c r="K65" s="203" t="str">
        <f t="shared" si="11"/>
        <v/>
      </c>
      <c r="L65" s="209" t="str">
        <f t="shared" si="13"/>
        <v/>
      </c>
      <c r="M65" s="209" t="str">
        <f t="shared" si="12"/>
        <v/>
      </c>
      <c r="N65" s="190"/>
      <c r="P65" s="26" t="str">
        <f t="shared" si="14"/>
        <v/>
      </c>
      <c r="Q65" s="26" t="str">
        <f t="shared" si="15"/>
        <v/>
      </c>
      <c r="R65" s="26" t="str">
        <f t="shared" si="16"/>
        <v/>
      </c>
      <c r="S65" s="26" t="str">
        <f t="shared" si="17"/>
        <v/>
      </c>
      <c r="T65" s="26" t="str">
        <f t="shared" si="18"/>
        <v/>
      </c>
    </row>
    <row r="66" spans="1:20" ht="14.25" customHeight="1">
      <c r="A66" s="187">
        <v>52</v>
      </c>
      <c r="B66" s="192"/>
      <c r="C66" s="193"/>
      <c r="D66" s="187" t="str">
        <f t="shared" si="6"/>
        <v/>
      </c>
      <c r="E66" s="199"/>
      <c r="F66" s="199"/>
      <c r="G66" s="199"/>
      <c r="H66" s="199"/>
      <c r="I66" s="199"/>
      <c r="J66" s="187" t="str">
        <f t="shared" si="10"/>
        <v/>
      </c>
      <c r="K66" s="200" t="str">
        <f t="shared" si="11"/>
        <v/>
      </c>
      <c r="L66" s="209" t="str">
        <f t="shared" si="13"/>
        <v/>
      </c>
      <c r="M66" s="209" t="str">
        <f t="shared" si="12"/>
        <v/>
      </c>
      <c r="N66" s="189"/>
      <c r="P66" s="26" t="str">
        <f t="shared" si="14"/>
        <v/>
      </c>
      <c r="Q66" s="26" t="str">
        <f t="shared" si="15"/>
        <v/>
      </c>
      <c r="R66" s="26" t="str">
        <f t="shared" si="16"/>
        <v/>
      </c>
      <c r="S66" s="26" t="str">
        <f t="shared" si="17"/>
        <v/>
      </c>
      <c r="T66" s="26" t="str">
        <f t="shared" si="18"/>
        <v/>
      </c>
    </row>
    <row r="67" spans="1:20" ht="14.25" customHeight="1">
      <c r="A67" s="101">
        <v>53</v>
      </c>
      <c r="B67" s="194"/>
      <c r="C67" s="195"/>
      <c r="D67" s="94" t="str">
        <f t="shared" si="6"/>
        <v/>
      </c>
      <c r="E67" s="201"/>
      <c r="F67" s="201"/>
      <c r="G67" s="201"/>
      <c r="H67" s="201"/>
      <c r="I67" s="201"/>
      <c r="J67" s="101" t="str">
        <f t="shared" si="10"/>
        <v/>
      </c>
      <c r="K67" s="202" t="str">
        <f t="shared" si="11"/>
        <v/>
      </c>
      <c r="L67" s="209" t="str">
        <f t="shared" si="13"/>
        <v/>
      </c>
      <c r="M67" s="209" t="str">
        <f t="shared" si="12"/>
        <v/>
      </c>
      <c r="N67" s="102"/>
      <c r="P67" s="26" t="str">
        <f t="shared" si="14"/>
        <v/>
      </c>
      <c r="Q67" s="26" t="str">
        <f t="shared" si="15"/>
        <v/>
      </c>
      <c r="R67" s="26" t="str">
        <f t="shared" si="16"/>
        <v/>
      </c>
      <c r="S67" s="26" t="str">
        <f t="shared" si="17"/>
        <v/>
      </c>
      <c r="T67" s="26" t="str">
        <f t="shared" si="18"/>
        <v/>
      </c>
    </row>
    <row r="68" spans="1:20" ht="14.25" customHeight="1">
      <c r="A68" s="187">
        <v>54</v>
      </c>
      <c r="B68" s="192"/>
      <c r="C68" s="193"/>
      <c r="D68" s="187" t="str">
        <f t="shared" si="6"/>
        <v/>
      </c>
      <c r="E68" s="199"/>
      <c r="F68" s="199"/>
      <c r="G68" s="199"/>
      <c r="H68" s="199"/>
      <c r="I68" s="199"/>
      <c r="J68" s="187" t="str">
        <f t="shared" si="10"/>
        <v/>
      </c>
      <c r="K68" s="200" t="str">
        <f t="shared" si="11"/>
        <v/>
      </c>
      <c r="L68" s="209" t="str">
        <f t="shared" si="13"/>
        <v/>
      </c>
      <c r="M68" s="209" t="str">
        <f t="shared" si="12"/>
        <v/>
      </c>
      <c r="N68" s="189"/>
      <c r="P68" s="26" t="str">
        <f t="shared" si="14"/>
        <v/>
      </c>
      <c r="Q68" s="26" t="str">
        <f t="shared" si="15"/>
        <v/>
      </c>
      <c r="R68" s="26" t="str">
        <f t="shared" si="16"/>
        <v/>
      </c>
      <c r="S68" s="26" t="str">
        <f t="shared" si="17"/>
        <v/>
      </c>
      <c r="T68" s="26" t="str">
        <f t="shared" si="18"/>
        <v/>
      </c>
    </row>
    <row r="69" spans="1:20" ht="14.25" customHeight="1">
      <c r="A69" s="101">
        <v>55</v>
      </c>
      <c r="B69" s="194"/>
      <c r="C69" s="195"/>
      <c r="D69" s="94" t="str">
        <f t="shared" si="6"/>
        <v/>
      </c>
      <c r="E69" s="201"/>
      <c r="F69" s="201"/>
      <c r="G69" s="201"/>
      <c r="H69" s="201"/>
      <c r="I69" s="201"/>
      <c r="J69" s="101" t="str">
        <f t="shared" si="10"/>
        <v/>
      </c>
      <c r="K69" s="202" t="str">
        <f t="shared" si="11"/>
        <v/>
      </c>
      <c r="L69" s="209" t="str">
        <f t="shared" si="13"/>
        <v/>
      </c>
      <c r="M69" s="209" t="str">
        <f t="shared" si="12"/>
        <v/>
      </c>
      <c r="N69" s="102"/>
      <c r="P69" s="26" t="str">
        <f t="shared" si="14"/>
        <v/>
      </c>
      <c r="Q69" s="26" t="str">
        <f t="shared" si="15"/>
        <v/>
      </c>
      <c r="R69" s="26" t="str">
        <f t="shared" si="16"/>
        <v/>
      </c>
      <c r="S69" s="26" t="str">
        <f t="shared" si="17"/>
        <v/>
      </c>
      <c r="T69" s="26" t="str">
        <f t="shared" si="18"/>
        <v/>
      </c>
    </row>
    <row r="70" spans="1:20" ht="14.25" customHeight="1">
      <c r="A70" s="187">
        <v>56</v>
      </c>
      <c r="B70" s="192"/>
      <c r="C70" s="193"/>
      <c r="D70" s="187" t="str">
        <f t="shared" si="6"/>
        <v/>
      </c>
      <c r="E70" s="199"/>
      <c r="F70" s="199"/>
      <c r="G70" s="199"/>
      <c r="H70" s="199"/>
      <c r="I70" s="199"/>
      <c r="J70" s="187" t="str">
        <f t="shared" si="10"/>
        <v/>
      </c>
      <c r="K70" s="200" t="str">
        <f t="shared" si="11"/>
        <v/>
      </c>
      <c r="L70" s="209" t="str">
        <f t="shared" si="13"/>
        <v/>
      </c>
      <c r="M70" s="209" t="str">
        <f t="shared" si="12"/>
        <v/>
      </c>
      <c r="N70" s="189"/>
      <c r="P70" s="26" t="str">
        <f t="shared" si="14"/>
        <v/>
      </c>
      <c r="Q70" s="26" t="str">
        <f t="shared" si="15"/>
        <v/>
      </c>
      <c r="R70" s="26" t="str">
        <f t="shared" si="16"/>
        <v/>
      </c>
      <c r="S70" s="26" t="str">
        <f t="shared" si="17"/>
        <v/>
      </c>
      <c r="T70" s="26" t="str">
        <f t="shared" si="18"/>
        <v/>
      </c>
    </row>
    <row r="71" spans="1:20" ht="14.25" customHeight="1">
      <c r="A71" s="101">
        <v>57</v>
      </c>
      <c r="B71" s="194"/>
      <c r="C71" s="195"/>
      <c r="D71" s="94" t="str">
        <f t="shared" si="6"/>
        <v/>
      </c>
      <c r="E71" s="201"/>
      <c r="F71" s="201"/>
      <c r="G71" s="201"/>
      <c r="H71" s="201"/>
      <c r="I71" s="201"/>
      <c r="J71" s="101" t="str">
        <f t="shared" si="10"/>
        <v/>
      </c>
      <c r="K71" s="202" t="str">
        <f t="shared" si="11"/>
        <v/>
      </c>
      <c r="L71" s="209" t="str">
        <f t="shared" si="13"/>
        <v/>
      </c>
      <c r="M71" s="209" t="str">
        <f t="shared" si="12"/>
        <v/>
      </c>
      <c r="N71" s="102"/>
      <c r="P71" s="26" t="str">
        <f t="shared" si="14"/>
        <v/>
      </c>
      <c r="Q71" s="26" t="str">
        <f t="shared" si="15"/>
        <v/>
      </c>
      <c r="R71" s="26" t="str">
        <f t="shared" si="16"/>
        <v/>
      </c>
      <c r="S71" s="26" t="str">
        <f t="shared" si="17"/>
        <v/>
      </c>
      <c r="T71" s="26" t="str">
        <f t="shared" si="18"/>
        <v/>
      </c>
    </row>
    <row r="72" spans="1:20" ht="14.25" customHeight="1">
      <c r="A72" s="187">
        <v>58</v>
      </c>
      <c r="B72" s="192"/>
      <c r="C72" s="193"/>
      <c r="D72" s="187" t="str">
        <f t="shared" si="6"/>
        <v/>
      </c>
      <c r="E72" s="199"/>
      <c r="F72" s="199"/>
      <c r="G72" s="199"/>
      <c r="H72" s="199"/>
      <c r="I72" s="199"/>
      <c r="J72" s="187" t="str">
        <f t="shared" si="10"/>
        <v/>
      </c>
      <c r="K72" s="200" t="str">
        <f t="shared" si="11"/>
        <v/>
      </c>
      <c r="L72" s="209" t="str">
        <f t="shared" si="13"/>
        <v/>
      </c>
      <c r="M72" s="209" t="str">
        <f t="shared" si="12"/>
        <v/>
      </c>
      <c r="N72" s="189"/>
      <c r="P72" s="26" t="str">
        <f t="shared" si="14"/>
        <v/>
      </c>
      <c r="Q72" s="26" t="str">
        <f t="shared" si="15"/>
        <v/>
      </c>
      <c r="R72" s="26" t="str">
        <f t="shared" si="16"/>
        <v/>
      </c>
      <c r="S72" s="26" t="str">
        <f t="shared" si="17"/>
        <v/>
      </c>
      <c r="T72" s="26" t="str">
        <f t="shared" si="18"/>
        <v/>
      </c>
    </row>
    <row r="73" spans="1:20" ht="14.25" customHeight="1">
      <c r="A73" s="101">
        <v>59</v>
      </c>
      <c r="B73" s="194"/>
      <c r="C73" s="195"/>
      <c r="D73" s="94" t="str">
        <f t="shared" si="6"/>
        <v/>
      </c>
      <c r="E73" s="201"/>
      <c r="F73" s="201"/>
      <c r="G73" s="201"/>
      <c r="H73" s="201"/>
      <c r="I73" s="201"/>
      <c r="J73" s="101" t="str">
        <f t="shared" si="10"/>
        <v/>
      </c>
      <c r="K73" s="202" t="str">
        <f t="shared" si="11"/>
        <v/>
      </c>
      <c r="L73" s="209" t="str">
        <f t="shared" si="13"/>
        <v/>
      </c>
      <c r="M73" s="209" t="str">
        <f t="shared" si="12"/>
        <v/>
      </c>
      <c r="N73" s="102"/>
      <c r="P73" s="26" t="str">
        <f t="shared" si="14"/>
        <v/>
      </c>
      <c r="Q73" s="26" t="str">
        <f t="shared" si="15"/>
        <v/>
      </c>
      <c r="R73" s="26" t="str">
        <f t="shared" si="16"/>
        <v/>
      </c>
      <c r="S73" s="26" t="str">
        <f t="shared" si="17"/>
        <v/>
      </c>
      <c r="T73" s="26" t="str">
        <f t="shared" si="18"/>
        <v/>
      </c>
    </row>
    <row r="74" spans="1:20" ht="14.25" customHeight="1">
      <c r="A74" s="187">
        <v>60</v>
      </c>
      <c r="B74" s="192"/>
      <c r="C74" s="193"/>
      <c r="D74" s="187" t="str">
        <f t="shared" si="6"/>
        <v/>
      </c>
      <c r="E74" s="199"/>
      <c r="F74" s="199"/>
      <c r="G74" s="199"/>
      <c r="H74" s="199"/>
      <c r="I74" s="199"/>
      <c r="J74" s="187" t="str">
        <f t="shared" si="10"/>
        <v/>
      </c>
      <c r="K74" s="200" t="str">
        <f t="shared" si="11"/>
        <v/>
      </c>
      <c r="L74" s="209" t="str">
        <f t="shared" si="13"/>
        <v/>
      </c>
      <c r="M74" s="209" t="str">
        <f t="shared" si="12"/>
        <v/>
      </c>
      <c r="N74" s="189"/>
      <c r="P74" s="26" t="str">
        <f t="shared" si="14"/>
        <v/>
      </c>
      <c r="Q74" s="26" t="str">
        <f t="shared" si="15"/>
        <v/>
      </c>
      <c r="R74" s="26" t="str">
        <f t="shared" si="16"/>
        <v/>
      </c>
      <c r="S74" s="26" t="str">
        <f t="shared" si="17"/>
        <v/>
      </c>
      <c r="T74" s="26" t="str">
        <f t="shared" si="18"/>
        <v/>
      </c>
    </row>
    <row r="75" spans="1:20" ht="14.25" customHeight="1">
      <c r="A75" s="94">
        <v>61</v>
      </c>
      <c r="B75" s="196"/>
      <c r="C75" s="161"/>
      <c r="D75" s="94" t="str">
        <f t="shared" si="6"/>
        <v/>
      </c>
      <c r="E75" s="166"/>
      <c r="F75" s="166"/>
      <c r="G75" s="166"/>
      <c r="H75" s="166"/>
      <c r="I75" s="166"/>
      <c r="J75" s="94" t="str">
        <f t="shared" si="10"/>
        <v/>
      </c>
      <c r="K75" s="203" t="str">
        <f t="shared" si="11"/>
        <v/>
      </c>
      <c r="L75" s="209" t="str">
        <f t="shared" si="13"/>
        <v/>
      </c>
      <c r="M75" s="209" t="str">
        <f t="shared" si="12"/>
        <v/>
      </c>
      <c r="N75" s="190"/>
      <c r="P75" s="26" t="str">
        <f t="shared" si="14"/>
        <v/>
      </c>
      <c r="Q75" s="26" t="str">
        <f t="shared" si="15"/>
        <v/>
      </c>
      <c r="R75" s="26" t="str">
        <f t="shared" si="16"/>
        <v/>
      </c>
      <c r="S75" s="26" t="str">
        <f t="shared" si="17"/>
        <v/>
      </c>
      <c r="T75" s="26" t="str">
        <f t="shared" si="18"/>
        <v/>
      </c>
    </row>
    <row r="76" spans="1:20" ht="14.25" customHeight="1">
      <c r="A76" s="187">
        <v>62</v>
      </c>
      <c r="B76" s="192"/>
      <c r="C76" s="193"/>
      <c r="D76" s="187" t="str">
        <f t="shared" si="6"/>
        <v/>
      </c>
      <c r="E76" s="199"/>
      <c r="F76" s="199"/>
      <c r="G76" s="199"/>
      <c r="H76" s="199"/>
      <c r="I76" s="199"/>
      <c r="J76" s="187" t="str">
        <f t="shared" si="10"/>
        <v/>
      </c>
      <c r="K76" s="200" t="str">
        <f t="shared" si="11"/>
        <v/>
      </c>
      <c r="L76" s="209" t="str">
        <f t="shared" si="13"/>
        <v/>
      </c>
      <c r="M76" s="209" t="str">
        <f t="shared" si="12"/>
        <v/>
      </c>
      <c r="N76" s="189"/>
      <c r="P76" s="26" t="str">
        <f t="shared" si="14"/>
        <v/>
      </c>
      <c r="Q76" s="26" t="str">
        <f t="shared" si="15"/>
        <v/>
      </c>
      <c r="R76" s="26" t="str">
        <f t="shared" si="16"/>
        <v/>
      </c>
      <c r="S76" s="26" t="str">
        <f t="shared" si="17"/>
        <v/>
      </c>
      <c r="T76" s="26" t="str">
        <f t="shared" si="18"/>
        <v/>
      </c>
    </row>
    <row r="77" spans="1:20" ht="14.25" customHeight="1">
      <c r="A77" s="101">
        <v>63</v>
      </c>
      <c r="B77" s="194"/>
      <c r="C77" s="195"/>
      <c r="D77" s="94" t="str">
        <f t="shared" si="6"/>
        <v/>
      </c>
      <c r="E77" s="201"/>
      <c r="F77" s="201"/>
      <c r="G77" s="201"/>
      <c r="H77" s="201"/>
      <c r="I77" s="201"/>
      <c r="J77" s="101" t="str">
        <f t="shared" si="10"/>
        <v/>
      </c>
      <c r="K77" s="202" t="str">
        <f t="shared" si="11"/>
        <v/>
      </c>
      <c r="L77" s="209" t="str">
        <f t="shared" si="13"/>
        <v/>
      </c>
      <c r="M77" s="209" t="str">
        <f t="shared" si="12"/>
        <v/>
      </c>
      <c r="N77" s="102"/>
      <c r="P77" s="26" t="str">
        <f t="shared" si="14"/>
        <v/>
      </c>
      <c r="Q77" s="26" t="str">
        <f t="shared" si="15"/>
        <v/>
      </c>
      <c r="R77" s="26" t="str">
        <f t="shared" si="16"/>
        <v/>
      </c>
      <c r="S77" s="26" t="str">
        <f t="shared" si="17"/>
        <v/>
      </c>
      <c r="T77" s="26" t="str">
        <f t="shared" si="18"/>
        <v/>
      </c>
    </row>
    <row r="78" spans="1:20" ht="14.25" customHeight="1">
      <c r="A78" s="187">
        <v>64</v>
      </c>
      <c r="B78" s="192"/>
      <c r="C78" s="193"/>
      <c r="D78" s="187" t="str">
        <f t="shared" si="6"/>
        <v/>
      </c>
      <c r="E78" s="199"/>
      <c r="F78" s="199"/>
      <c r="G78" s="199"/>
      <c r="H78" s="199"/>
      <c r="I78" s="199"/>
      <c r="J78" s="187" t="str">
        <f t="shared" si="10"/>
        <v/>
      </c>
      <c r="K78" s="200" t="str">
        <f t="shared" si="11"/>
        <v/>
      </c>
      <c r="L78" s="209" t="str">
        <f t="shared" si="13"/>
        <v/>
      </c>
      <c r="M78" s="209" t="str">
        <f t="shared" si="12"/>
        <v/>
      </c>
      <c r="N78" s="189"/>
      <c r="P78" s="26" t="str">
        <f t="shared" si="14"/>
        <v/>
      </c>
      <c r="Q78" s="26" t="str">
        <f t="shared" si="15"/>
        <v/>
      </c>
      <c r="R78" s="26" t="str">
        <f t="shared" si="16"/>
        <v/>
      </c>
      <c r="S78" s="26" t="str">
        <f t="shared" si="17"/>
        <v/>
      </c>
      <c r="T78" s="26" t="str">
        <f t="shared" si="18"/>
        <v/>
      </c>
    </row>
    <row r="79" spans="1:20" ht="14.25" customHeight="1">
      <c r="A79" s="101">
        <v>65</v>
      </c>
      <c r="B79" s="194"/>
      <c r="C79" s="195"/>
      <c r="D79" s="94" t="str">
        <f t="shared" si="6"/>
        <v/>
      </c>
      <c r="E79" s="201"/>
      <c r="F79" s="201"/>
      <c r="G79" s="201"/>
      <c r="H79" s="201"/>
      <c r="I79" s="201"/>
      <c r="J79" s="101" t="str">
        <f t="shared" si="10"/>
        <v/>
      </c>
      <c r="K79" s="202" t="str">
        <f t="shared" si="11"/>
        <v/>
      </c>
      <c r="L79" s="209" t="str">
        <f t="shared" ref="L79:L110" si="19">IF(ISBLANK(E79),"",((J79-$H$6)/$H$6)*100)</f>
        <v/>
      </c>
      <c r="M79" s="209" t="str">
        <f t="shared" si="12"/>
        <v/>
      </c>
      <c r="N79" s="102"/>
      <c r="P79" s="26" t="str">
        <f t="shared" ref="P79:P110" si="20">IF(ISBLANK(E79),"",IF($E79&lt;&gt;0,SQRT(($J$6^2-($J$6-((2*$K$6)/(E79*3.14*$J$6)))^2))))</f>
        <v/>
      </c>
      <c r="Q79" s="26" t="str">
        <f t="shared" ref="Q79:Q110" si="21">IF(ISBLANK(F79),"",IF($E79&lt;&gt;0,SQRT(($J$6^2-($J$6-((2*$K$6)/(F79*3.14*$J$6)))^2))))</f>
        <v/>
      </c>
      <c r="R79" s="26" t="str">
        <f t="shared" ref="R79:R110" si="22">IF(ISBLANK(G79),"",IF($E79&lt;&gt;0,SQRT(($J$6^2-($J$6-((2*$K$6)/(G79*3.14*$J$6)))^2))))</f>
        <v/>
      </c>
      <c r="S79" s="26" t="str">
        <f t="shared" ref="S79:S110" si="23">IF(ISBLANK(H79),"",IF($E79&lt;&gt;0,SQRT(($J$6^2-($J$6-((2*$K$6)/(H79*3.14*$J$6)))^2))))</f>
        <v/>
      </c>
      <c r="T79" s="26" t="str">
        <f t="shared" ref="T79:T110" si="24">IF(ISBLANK(I79),"",IF($E79&lt;&gt;0,SQRT(($J$6^2-($J$6-((2*$K$6)/(I79*3.14*$J$6)))^2))))</f>
        <v/>
      </c>
    </row>
    <row r="80" spans="1:20" ht="14.25" customHeight="1">
      <c r="A80" s="187">
        <v>66</v>
      </c>
      <c r="B80" s="192"/>
      <c r="C80" s="193"/>
      <c r="D80" s="187" t="str">
        <f t="shared" ref="D80:D127" si="25">IF(ISBLANK(C80),"",TRUNC((C80-WEEKDAY(C80,2)-DATE(YEAR(C80+4-WEEKDAY(C80,2)),1,-10))/7))</f>
        <v/>
      </c>
      <c r="E80" s="199"/>
      <c r="F80" s="199"/>
      <c r="G80" s="199"/>
      <c r="H80" s="199"/>
      <c r="I80" s="199"/>
      <c r="J80" s="187" t="str">
        <f t="shared" si="10"/>
        <v/>
      </c>
      <c r="K80" s="200" t="str">
        <f t="shared" si="11"/>
        <v/>
      </c>
      <c r="L80" s="209" t="str">
        <f t="shared" si="19"/>
        <v/>
      </c>
      <c r="M80" s="209" t="str">
        <f t="shared" si="12"/>
        <v/>
      </c>
      <c r="N80" s="189"/>
      <c r="P80" s="26" t="str">
        <f t="shared" si="20"/>
        <v/>
      </c>
      <c r="Q80" s="26" t="str">
        <f t="shared" si="21"/>
        <v/>
      </c>
      <c r="R80" s="26" t="str">
        <f t="shared" si="22"/>
        <v/>
      </c>
      <c r="S80" s="26" t="str">
        <f t="shared" si="23"/>
        <v/>
      </c>
      <c r="T80" s="26" t="str">
        <f t="shared" si="24"/>
        <v/>
      </c>
    </row>
    <row r="81" spans="1:20" ht="14.25" customHeight="1">
      <c r="A81" s="101">
        <v>67</v>
      </c>
      <c r="B81" s="194"/>
      <c r="C81" s="195"/>
      <c r="D81" s="94" t="str">
        <f t="shared" si="25"/>
        <v/>
      </c>
      <c r="E81" s="201"/>
      <c r="F81" s="201"/>
      <c r="G81" s="201"/>
      <c r="H81" s="201"/>
      <c r="I81" s="201"/>
      <c r="J81" s="101" t="str">
        <f t="shared" si="10"/>
        <v/>
      </c>
      <c r="K81" s="202" t="str">
        <f t="shared" si="11"/>
        <v/>
      </c>
      <c r="L81" s="209" t="str">
        <f t="shared" si="19"/>
        <v/>
      </c>
      <c r="M81" s="209" t="str">
        <f t="shared" si="12"/>
        <v/>
      </c>
      <c r="N81" s="102"/>
      <c r="P81" s="26" t="str">
        <f t="shared" si="20"/>
        <v/>
      </c>
      <c r="Q81" s="26" t="str">
        <f t="shared" si="21"/>
        <v/>
      </c>
      <c r="R81" s="26" t="str">
        <f t="shared" si="22"/>
        <v/>
      </c>
      <c r="S81" s="26" t="str">
        <f t="shared" si="23"/>
        <v/>
      </c>
      <c r="T81" s="26" t="str">
        <f t="shared" si="24"/>
        <v/>
      </c>
    </row>
    <row r="82" spans="1:20" ht="14.25" customHeight="1">
      <c r="A82" s="187">
        <v>68</v>
      </c>
      <c r="B82" s="192"/>
      <c r="C82" s="193"/>
      <c r="D82" s="187" t="str">
        <f t="shared" si="25"/>
        <v/>
      </c>
      <c r="E82" s="199"/>
      <c r="F82" s="199"/>
      <c r="G82" s="199"/>
      <c r="H82" s="199"/>
      <c r="I82" s="199"/>
      <c r="J82" s="187" t="str">
        <f t="shared" ref="J82:J114" si="26">IF(ISBLANK(E82),"",AVERAGE(E82:I82))</f>
        <v/>
      </c>
      <c r="K82" s="200" t="str">
        <f t="shared" ref="K82:K114" si="27">IF(ISBLANK(E82),"",AVERAGE(P82:T82))</f>
        <v/>
      </c>
      <c r="L82" s="209" t="str">
        <f t="shared" si="19"/>
        <v/>
      </c>
      <c r="M82" s="209" t="str">
        <f t="shared" ref="M82:M114" si="28">IF(ISBLANK(F82),"",(MAX(P82:T82)-MIN(P82:T82))/K82*100)</f>
        <v/>
      </c>
      <c r="N82" s="189"/>
      <c r="P82" s="26" t="str">
        <f t="shared" si="20"/>
        <v/>
      </c>
      <c r="Q82" s="26" t="str">
        <f t="shared" si="21"/>
        <v/>
      </c>
      <c r="R82" s="26" t="str">
        <f t="shared" si="22"/>
        <v/>
      </c>
      <c r="S82" s="26" t="str">
        <f t="shared" si="23"/>
        <v/>
      </c>
      <c r="T82" s="26" t="str">
        <f t="shared" si="24"/>
        <v/>
      </c>
    </row>
    <row r="83" spans="1:20" ht="14.25" customHeight="1">
      <c r="A83" s="101">
        <v>69</v>
      </c>
      <c r="B83" s="194"/>
      <c r="C83" s="195"/>
      <c r="D83" s="94" t="str">
        <f t="shared" si="25"/>
        <v/>
      </c>
      <c r="E83" s="201"/>
      <c r="F83" s="201"/>
      <c r="G83" s="201"/>
      <c r="H83" s="201"/>
      <c r="I83" s="201"/>
      <c r="J83" s="101" t="str">
        <f t="shared" si="26"/>
        <v/>
      </c>
      <c r="K83" s="202" t="str">
        <f t="shared" si="27"/>
        <v/>
      </c>
      <c r="L83" s="209" t="str">
        <f t="shared" si="19"/>
        <v/>
      </c>
      <c r="M83" s="209" t="str">
        <f t="shared" si="28"/>
        <v/>
      </c>
      <c r="N83" s="102"/>
      <c r="P83" s="26" t="str">
        <f t="shared" si="20"/>
        <v/>
      </c>
      <c r="Q83" s="26" t="str">
        <f t="shared" si="21"/>
        <v/>
      </c>
      <c r="R83" s="26" t="str">
        <f t="shared" si="22"/>
        <v/>
      </c>
      <c r="S83" s="26" t="str">
        <f t="shared" si="23"/>
        <v/>
      </c>
      <c r="T83" s="26" t="str">
        <f t="shared" si="24"/>
        <v/>
      </c>
    </row>
    <row r="84" spans="1:20" ht="14.25" customHeight="1">
      <c r="A84" s="187">
        <v>70</v>
      </c>
      <c r="B84" s="192"/>
      <c r="C84" s="193"/>
      <c r="D84" s="187" t="str">
        <f t="shared" si="25"/>
        <v/>
      </c>
      <c r="E84" s="199"/>
      <c r="F84" s="199"/>
      <c r="G84" s="199"/>
      <c r="H84" s="199"/>
      <c r="I84" s="199"/>
      <c r="J84" s="187" t="str">
        <f t="shared" si="26"/>
        <v/>
      </c>
      <c r="K84" s="200" t="str">
        <f t="shared" si="27"/>
        <v/>
      </c>
      <c r="L84" s="209" t="str">
        <f t="shared" si="19"/>
        <v/>
      </c>
      <c r="M84" s="209" t="str">
        <f t="shared" si="28"/>
        <v/>
      </c>
      <c r="N84" s="189"/>
      <c r="P84" s="26" t="str">
        <f t="shared" si="20"/>
        <v/>
      </c>
      <c r="Q84" s="26" t="str">
        <f t="shared" si="21"/>
        <v/>
      </c>
      <c r="R84" s="26" t="str">
        <f t="shared" si="22"/>
        <v/>
      </c>
      <c r="S84" s="26" t="str">
        <f t="shared" si="23"/>
        <v/>
      </c>
      <c r="T84" s="26" t="str">
        <f t="shared" si="24"/>
        <v/>
      </c>
    </row>
    <row r="85" spans="1:20" ht="14.25" customHeight="1">
      <c r="A85" s="94">
        <v>71</v>
      </c>
      <c r="B85" s="196"/>
      <c r="C85" s="161"/>
      <c r="D85" s="94" t="str">
        <f t="shared" si="25"/>
        <v/>
      </c>
      <c r="E85" s="166"/>
      <c r="F85" s="166"/>
      <c r="G85" s="166"/>
      <c r="H85" s="166"/>
      <c r="I85" s="166"/>
      <c r="J85" s="94" t="str">
        <f t="shared" si="26"/>
        <v/>
      </c>
      <c r="K85" s="203" t="str">
        <f t="shared" si="27"/>
        <v/>
      </c>
      <c r="L85" s="209" t="str">
        <f t="shared" si="19"/>
        <v/>
      </c>
      <c r="M85" s="209" t="str">
        <f t="shared" si="28"/>
        <v/>
      </c>
      <c r="N85" s="190"/>
      <c r="P85" s="26" t="str">
        <f t="shared" si="20"/>
        <v/>
      </c>
      <c r="Q85" s="26" t="str">
        <f t="shared" si="21"/>
        <v/>
      </c>
      <c r="R85" s="26" t="str">
        <f t="shared" si="22"/>
        <v/>
      </c>
      <c r="S85" s="26" t="str">
        <f t="shared" si="23"/>
        <v/>
      </c>
      <c r="T85" s="26" t="str">
        <f t="shared" si="24"/>
        <v/>
      </c>
    </row>
    <row r="86" spans="1:20" ht="14.25" customHeight="1">
      <c r="A86" s="187">
        <v>72</v>
      </c>
      <c r="B86" s="192"/>
      <c r="C86" s="193"/>
      <c r="D86" s="187" t="str">
        <f t="shared" si="25"/>
        <v/>
      </c>
      <c r="E86" s="199"/>
      <c r="F86" s="199"/>
      <c r="G86" s="199"/>
      <c r="H86" s="199"/>
      <c r="I86" s="199"/>
      <c r="J86" s="187" t="str">
        <f t="shared" si="26"/>
        <v/>
      </c>
      <c r="K86" s="200" t="str">
        <f t="shared" si="27"/>
        <v/>
      </c>
      <c r="L86" s="209" t="str">
        <f t="shared" si="19"/>
        <v/>
      </c>
      <c r="M86" s="209" t="str">
        <f t="shared" si="28"/>
        <v/>
      </c>
      <c r="N86" s="189"/>
      <c r="P86" s="26" t="str">
        <f t="shared" si="20"/>
        <v/>
      </c>
      <c r="Q86" s="26" t="str">
        <f t="shared" si="21"/>
        <v/>
      </c>
      <c r="R86" s="26" t="str">
        <f t="shared" si="22"/>
        <v/>
      </c>
      <c r="S86" s="26" t="str">
        <f t="shared" si="23"/>
        <v/>
      </c>
      <c r="T86" s="26" t="str">
        <f t="shared" si="24"/>
        <v/>
      </c>
    </row>
    <row r="87" spans="1:20" ht="14.25" customHeight="1">
      <c r="A87" s="101">
        <v>73</v>
      </c>
      <c r="B87" s="194"/>
      <c r="C87" s="195"/>
      <c r="D87" s="94" t="str">
        <f t="shared" si="25"/>
        <v/>
      </c>
      <c r="E87" s="201"/>
      <c r="F87" s="201"/>
      <c r="G87" s="201"/>
      <c r="H87" s="201"/>
      <c r="I87" s="201"/>
      <c r="J87" s="101" t="str">
        <f t="shared" si="26"/>
        <v/>
      </c>
      <c r="K87" s="202" t="str">
        <f t="shared" si="27"/>
        <v/>
      </c>
      <c r="L87" s="209" t="str">
        <f t="shared" si="19"/>
        <v/>
      </c>
      <c r="M87" s="209" t="str">
        <f t="shared" si="28"/>
        <v/>
      </c>
      <c r="N87" s="102"/>
      <c r="P87" s="26" t="str">
        <f t="shared" si="20"/>
        <v/>
      </c>
      <c r="Q87" s="26" t="str">
        <f t="shared" si="21"/>
        <v/>
      </c>
      <c r="R87" s="26" t="str">
        <f t="shared" si="22"/>
        <v/>
      </c>
      <c r="S87" s="26" t="str">
        <f t="shared" si="23"/>
        <v/>
      </c>
      <c r="T87" s="26" t="str">
        <f t="shared" si="24"/>
        <v/>
      </c>
    </row>
    <row r="88" spans="1:20" ht="14.25" customHeight="1">
      <c r="A88" s="187">
        <v>74</v>
      </c>
      <c r="B88" s="192"/>
      <c r="C88" s="193"/>
      <c r="D88" s="187" t="str">
        <f t="shared" si="25"/>
        <v/>
      </c>
      <c r="E88" s="199"/>
      <c r="F88" s="199"/>
      <c r="G88" s="199"/>
      <c r="H88" s="199"/>
      <c r="I88" s="199"/>
      <c r="J88" s="187" t="str">
        <f t="shared" si="26"/>
        <v/>
      </c>
      <c r="K88" s="200" t="str">
        <f t="shared" si="27"/>
        <v/>
      </c>
      <c r="L88" s="209" t="str">
        <f t="shared" si="19"/>
        <v/>
      </c>
      <c r="M88" s="209" t="str">
        <f t="shared" si="28"/>
        <v/>
      </c>
      <c r="N88" s="189"/>
      <c r="P88" s="26" t="str">
        <f t="shared" si="20"/>
        <v/>
      </c>
      <c r="Q88" s="26" t="str">
        <f t="shared" si="21"/>
        <v/>
      </c>
      <c r="R88" s="26" t="str">
        <f t="shared" si="22"/>
        <v/>
      </c>
      <c r="S88" s="26" t="str">
        <f t="shared" si="23"/>
        <v/>
      </c>
      <c r="T88" s="26" t="str">
        <f t="shared" si="24"/>
        <v/>
      </c>
    </row>
    <row r="89" spans="1:20" ht="14.25" customHeight="1">
      <c r="A89" s="101">
        <v>75</v>
      </c>
      <c r="B89" s="194"/>
      <c r="C89" s="195"/>
      <c r="D89" s="94" t="str">
        <f t="shared" si="25"/>
        <v/>
      </c>
      <c r="E89" s="201"/>
      <c r="F89" s="201"/>
      <c r="G89" s="201"/>
      <c r="H89" s="201"/>
      <c r="I89" s="201"/>
      <c r="J89" s="101" t="str">
        <f t="shared" si="26"/>
        <v/>
      </c>
      <c r="K89" s="202" t="str">
        <f t="shared" si="27"/>
        <v/>
      </c>
      <c r="L89" s="209" t="str">
        <f t="shared" si="19"/>
        <v/>
      </c>
      <c r="M89" s="209" t="str">
        <f t="shared" si="28"/>
        <v/>
      </c>
      <c r="N89" s="102"/>
      <c r="P89" s="26" t="str">
        <f t="shared" si="20"/>
        <v/>
      </c>
      <c r="Q89" s="26" t="str">
        <f t="shared" si="21"/>
        <v/>
      </c>
      <c r="R89" s="26" t="str">
        <f t="shared" si="22"/>
        <v/>
      </c>
      <c r="S89" s="26" t="str">
        <f t="shared" si="23"/>
        <v/>
      </c>
      <c r="T89" s="26" t="str">
        <f t="shared" si="24"/>
        <v/>
      </c>
    </row>
    <row r="90" spans="1:20" ht="14.25" customHeight="1">
      <c r="A90" s="187">
        <v>76</v>
      </c>
      <c r="B90" s="192"/>
      <c r="C90" s="193"/>
      <c r="D90" s="187" t="str">
        <f t="shared" si="25"/>
        <v/>
      </c>
      <c r="E90" s="199"/>
      <c r="F90" s="199"/>
      <c r="G90" s="199"/>
      <c r="H90" s="199"/>
      <c r="I90" s="199"/>
      <c r="J90" s="187" t="str">
        <f t="shared" si="26"/>
        <v/>
      </c>
      <c r="K90" s="200" t="str">
        <f t="shared" si="27"/>
        <v/>
      </c>
      <c r="L90" s="209" t="str">
        <f t="shared" si="19"/>
        <v/>
      </c>
      <c r="M90" s="209" t="str">
        <f t="shared" si="28"/>
        <v/>
      </c>
      <c r="N90" s="189"/>
      <c r="P90" s="26" t="str">
        <f t="shared" si="20"/>
        <v/>
      </c>
      <c r="Q90" s="26" t="str">
        <f t="shared" si="21"/>
        <v/>
      </c>
      <c r="R90" s="26" t="str">
        <f t="shared" si="22"/>
        <v/>
      </c>
      <c r="S90" s="26" t="str">
        <f t="shared" si="23"/>
        <v/>
      </c>
      <c r="T90" s="26" t="str">
        <f t="shared" si="24"/>
        <v/>
      </c>
    </row>
    <row r="91" spans="1:20" ht="14.25" customHeight="1">
      <c r="A91" s="101">
        <v>77</v>
      </c>
      <c r="B91" s="194"/>
      <c r="C91" s="195"/>
      <c r="D91" s="94" t="str">
        <f t="shared" si="25"/>
        <v/>
      </c>
      <c r="E91" s="201"/>
      <c r="F91" s="201"/>
      <c r="G91" s="201"/>
      <c r="H91" s="201"/>
      <c r="I91" s="201"/>
      <c r="J91" s="101" t="str">
        <f t="shared" si="26"/>
        <v/>
      </c>
      <c r="K91" s="202" t="str">
        <f t="shared" si="27"/>
        <v/>
      </c>
      <c r="L91" s="209" t="str">
        <f t="shared" si="19"/>
        <v/>
      </c>
      <c r="M91" s="209" t="str">
        <f t="shared" si="28"/>
        <v/>
      </c>
      <c r="N91" s="102"/>
      <c r="P91" s="26" t="str">
        <f t="shared" si="20"/>
        <v/>
      </c>
      <c r="Q91" s="26" t="str">
        <f t="shared" si="21"/>
        <v/>
      </c>
      <c r="R91" s="26" t="str">
        <f t="shared" si="22"/>
        <v/>
      </c>
      <c r="S91" s="26" t="str">
        <f t="shared" si="23"/>
        <v/>
      </c>
      <c r="T91" s="26" t="str">
        <f t="shared" si="24"/>
        <v/>
      </c>
    </row>
    <row r="92" spans="1:20" ht="14.25" customHeight="1">
      <c r="A92" s="187">
        <v>78</v>
      </c>
      <c r="B92" s="192"/>
      <c r="C92" s="193"/>
      <c r="D92" s="187" t="str">
        <f t="shared" si="25"/>
        <v/>
      </c>
      <c r="E92" s="199"/>
      <c r="F92" s="199"/>
      <c r="G92" s="199"/>
      <c r="H92" s="199"/>
      <c r="I92" s="199"/>
      <c r="J92" s="187" t="str">
        <f t="shared" si="26"/>
        <v/>
      </c>
      <c r="K92" s="200" t="str">
        <f t="shared" si="27"/>
        <v/>
      </c>
      <c r="L92" s="209" t="str">
        <f t="shared" si="19"/>
        <v/>
      </c>
      <c r="M92" s="209" t="str">
        <f t="shared" si="28"/>
        <v/>
      </c>
      <c r="N92" s="189"/>
      <c r="P92" s="26" t="str">
        <f t="shared" si="20"/>
        <v/>
      </c>
      <c r="Q92" s="26" t="str">
        <f t="shared" si="21"/>
        <v/>
      </c>
      <c r="R92" s="26" t="str">
        <f t="shared" si="22"/>
        <v/>
      </c>
      <c r="S92" s="26" t="str">
        <f t="shared" si="23"/>
        <v/>
      </c>
      <c r="T92" s="26" t="str">
        <f t="shared" si="24"/>
        <v/>
      </c>
    </row>
    <row r="93" spans="1:20" ht="14.25" customHeight="1">
      <c r="A93" s="101">
        <v>79</v>
      </c>
      <c r="B93" s="194"/>
      <c r="C93" s="195"/>
      <c r="D93" s="94" t="str">
        <f t="shared" si="25"/>
        <v/>
      </c>
      <c r="E93" s="201"/>
      <c r="F93" s="201"/>
      <c r="G93" s="201"/>
      <c r="H93" s="201"/>
      <c r="I93" s="201"/>
      <c r="J93" s="101" t="str">
        <f t="shared" si="26"/>
        <v/>
      </c>
      <c r="K93" s="202" t="str">
        <f t="shared" si="27"/>
        <v/>
      </c>
      <c r="L93" s="209" t="str">
        <f t="shared" si="19"/>
        <v/>
      </c>
      <c r="M93" s="209" t="str">
        <f t="shared" si="28"/>
        <v/>
      </c>
      <c r="N93" s="102"/>
      <c r="P93" s="26" t="str">
        <f t="shared" si="20"/>
        <v/>
      </c>
      <c r="Q93" s="26" t="str">
        <f t="shared" si="21"/>
        <v/>
      </c>
      <c r="R93" s="26" t="str">
        <f t="shared" si="22"/>
        <v/>
      </c>
      <c r="S93" s="26" t="str">
        <f t="shared" si="23"/>
        <v/>
      </c>
      <c r="T93" s="26" t="str">
        <f t="shared" si="24"/>
        <v/>
      </c>
    </row>
    <row r="94" spans="1:20" ht="14.25" customHeight="1">
      <c r="A94" s="187">
        <v>80</v>
      </c>
      <c r="B94" s="192"/>
      <c r="C94" s="193"/>
      <c r="D94" s="187" t="str">
        <f t="shared" si="25"/>
        <v/>
      </c>
      <c r="E94" s="199"/>
      <c r="F94" s="199"/>
      <c r="G94" s="199"/>
      <c r="H94" s="199"/>
      <c r="I94" s="199"/>
      <c r="J94" s="187" t="str">
        <f t="shared" si="26"/>
        <v/>
      </c>
      <c r="K94" s="200" t="str">
        <f t="shared" si="27"/>
        <v/>
      </c>
      <c r="L94" s="209" t="str">
        <f t="shared" si="19"/>
        <v/>
      </c>
      <c r="M94" s="209" t="str">
        <f t="shared" si="28"/>
        <v/>
      </c>
      <c r="N94" s="189"/>
      <c r="P94" s="26" t="str">
        <f t="shared" si="20"/>
        <v/>
      </c>
      <c r="Q94" s="26" t="str">
        <f t="shared" si="21"/>
        <v/>
      </c>
      <c r="R94" s="26" t="str">
        <f t="shared" si="22"/>
        <v/>
      </c>
      <c r="S94" s="26" t="str">
        <f t="shared" si="23"/>
        <v/>
      </c>
      <c r="T94" s="26" t="str">
        <f t="shared" si="24"/>
        <v/>
      </c>
    </row>
    <row r="95" spans="1:20" ht="14.25" customHeight="1">
      <c r="A95" s="94">
        <v>81</v>
      </c>
      <c r="B95" s="196"/>
      <c r="C95" s="161"/>
      <c r="D95" s="94" t="str">
        <f t="shared" si="25"/>
        <v/>
      </c>
      <c r="E95" s="166"/>
      <c r="F95" s="166"/>
      <c r="G95" s="166"/>
      <c r="H95" s="166"/>
      <c r="I95" s="166"/>
      <c r="J95" s="94" t="str">
        <f t="shared" si="26"/>
        <v/>
      </c>
      <c r="K95" s="203" t="str">
        <f t="shared" si="27"/>
        <v/>
      </c>
      <c r="L95" s="209" t="str">
        <f t="shared" si="19"/>
        <v/>
      </c>
      <c r="M95" s="209" t="str">
        <f t="shared" si="28"/>
        <v/>
      </c>
      <c r="N95" s="190"/>
      <c r="P95" s="26" t="str">
        <f t="shared" si="20"/>
        <v/>
      </c>
      <c r="Q95" s="26" t="str">
        <f t="shared" si="21"/>
        <v/>
      </c>
      <c r="R95" s="26" t="str">
        <f t="shared" si="22"/>
        <v/>
      </c>
      <c r="S95" s="26" t="str">
        <f t="shared" si="23"/>
        <v/>
      </c>
      <c r="T95" s="26" t="str">
        <f t="shared" si="24"/>
        <v/>
      </c>
    </row>
    <row r="96" spans="1:20" ht="14.25" customHeight="1">
      <c r="A96" s="187">
        <v>82</v>
      </c>
      <c r="B96" s="192"/>
      <c r="C96" s="193"/>
      <c r="D96" s="187" t="str">
        <f t="shared" si="25"/>
        <v/>
      </c>
      <c r="E96" s="199"/>
      <c r="F96" s="199"/>
      <c r="G96" s="199"/>
      <c r="H96" s="199"/>
      <c r="I96" s="199"/>
      <c r="J96" s="187" t="str">
        <f t="shared" si="26"/>
        <v/>
      </c>
      <c r="K96" s="200" t="str">
        <f t="shared" si="27"/>
        <v/>
      </c>
      <c r="L96" s="209" t="str">
        <f t="shared" si="19"/>
        <v/>
      </c>
      <c r="M96" s="209" t="str">
        <f t="shared" si="28"/>
        <v/>
      </c>
      <c r="N96" s="189"/>
      <c r="P96" s="26" t="str">
        <f t="shared" si="20"/>
        <v/>
      </c>
      <c r="Q96" s="26" t="str">
        <f t="shared" si="21"/>
        <v/>
      </c>
      <c r="R96" s="26" t="str">
        <f t="shared" si="22"/>
        <v/>
      </c>
      <c r="S96" s="26" t="str">
        <f t="shared" si="23"/>
        <v/>
      </c>
      <c r="T96" s="26" t="str">
        <f t="shared" si="24"/>
        <v/>
      </c>
    </row>
    <row r="97" spans="1:20" ht="14.25" customHeight="1">
      <c r="A97" s="101">
        <v>83</v>
      </c>
      <c r="B97" s="194"/>
      <c r="C97" s="195"/>
      <c r="D97" s="94" t="str">
        <f t="shared" si="25"/>
        <v/>
      </c>
      <c r="E97" s="201"/>
      <c r="F97" s="201"/>
      <c r="G97" s="201"/>
      <c r="H97" s="201"/>
      <c r="I97" s="201"/>
      <c r="J97" s="101" t="str">
        <f t="shared" si="26"/>
        <v/>
      </c>
      <c r="K97" s="202" t="str">
        <f t="shared" si="27"/>
        <v/>
      </c>
      <c r="L97" s="209" t="str">
        <f t="shared" si="19"/>
        <v/>
      </c>
      <c r="M97" s="209" t="str">
        <f t="shared" si="28"/>
        <v/>
      </c>
      <c r="N97" s="102"/>
      <c r="P97" s="26" t="str">
        <f t="shared" si="20"/>
        <v/>
      </c>
      <c r="Q97" s="26" t="str">
        <f t="shared" si="21"/>
        <v/>
      </c>
      <c r="R97" s="26" t="str">
        <f t="shared" si="22"/>
        <v/>
      </c>
      <c r="S97" s="26" t="str">
        <f t="shared" si="23"/>
        <v/>
      </c>
      <c r="T97" s="26" t="str">
        <f t="shared" si="24"/>
        <v/>
      </c>
    </row>
    <row r="98" spans="1:20" ht="14.25" customHeight="1">
      <c r="A98" s="187">
        <v>84</v>
      </c>
      <c r="B98" s="192"/>
      <c r="C98" s="193"/>
      <c r="D98" s="187" t="str">
        <f t="shared" si="25"/>
        <v/>
      </c>
      <c r="E98" s="199"/>
      <c r="F98" s="199"/>
      <c r="G98" s="199"/>
      <c r="H98" s="199"/>
      <c r="I98" s="199"/>
      <c r="J98" s="187" t="str">
        <f t="shared" si="26"/>
        <v/>
      </c>
      <c r="K98" s="200" t="str">
        <f t="shared" si="27"/>
        <v/>
      </c>
      <c r="L98" s="209" t="str">
        <f t="shared" si="19"/>
        <v/>
      </c>
      <c r="M98" s="209" t="str">
        <f t="shared" si="28"/>
        <v/>
      </c>
      <c r="N98" s="189"/>
      <c r="P98" s="26" t="str">
        <f t="shared" si="20"/>
        <v/>
      </c>
      <c r="Q98" s="26" t="str">
        <f t="shared" si="21"/>
        <v/>
      </c>
      <c r="R98" s="26" t="str">
        <f t="shared" si="22"/>
        <v/>
      </c>
      <c r="S98" s="26" t="str">
        <f t="shared" si="23"/>
        <v/>
      </c>
      <c r="T98" s="26" t="str">
        <f t="shared" si="24"/>
        <v/>
      </c>
    </row>
    <row r="99" spans="1:20" ht="14.25" customHeight="1">
      <c r="A99" s="101">
        <v>85</v>
      </c>
      <c r="B99" s="194"/>
      <c r="C99" s="195"/>
      <c r="D99" s="94" t="str">
        <f t="shared" si="25"/>
        <v/>
      </c>
      <c r="E99" s="201"/>
      <c r="F99" s="201"/>
      <c r="G99" s="201"/>
      <c r="H99" s="201"/>
      <c r="I99" s="201"/>
      <c r="J99" s="101" t="str">
        <f t="shared" si="26"/>
        <v/>
      </c>
      <c r="K99" s="202" t="str">
        <f t="shared" si="27"/>
        <v/>
      </c>
      <c r="L99" s="209" t="str">
        <f t="shared" si="19"/>
        <v/>
      </c>
      <c r="M99" s="209" t="str">
        <f t="shared" si="28"/>
        <v/>
      </c>
      <c r="N99" s="102"/>
      <c r="P99" s="26" t="str">
        <f t="shared" si="20"/>
        <v/>
      </c>
      <c r="Q99" s="26" t="str">
        <f t="shared" si="21"/>
        <v/>
      </c>
      <c r="R99" s="26" t="str">
        <f t="shared" si="22"/>
        <v/>
      </c>
      <c r="S99" s="26" t="str">
        <f t="shared" si="23"/>
        <v/>
      </c>
      <c r="T99" s="26" t="str">
        <f t="shared" si="24"/>
        <v/>
      </c>
    </row>
    <row r="100" spans="1:20" ht="14.25" customHeight="1">
      <c r="A100" s="187">
        <v>86</v>
      </c>
      <c r="B100" s="192"/>
      <c r="C100" s="193"/>
      <c r="D100" s="187" t="str">
        <f t="shared" si="25"/>
        <v/>
      </c>
      <c r="E100" s="199"/>
      <c r="F100" s="199"/>
      <c r="G100" s="199"/>
      <c r="H100" s="199"/>
      <c r="I100" s="199"/>
      <c r="J100" s="187" t="str">
        <f t="shared" si="26"/>
        <v/>
      </c>
      <c r="K100" s="200" t="str">
        <f t="shared" si="27"/>
        <v/>
      </c>
      <c r="L100" s="209" t="str">
        <f t="shared" si="19"/>
        <v/>
      </c>
      <c r="M100" s="209" t="str">
        <f t="shared" si="28"/>
        <v/>
      </c>
      <c r="N100" s="189"/>
      <c r="P100" s="26" t="str">
        <f t="shared" si="20"/>
        <v/>
      </c>
      <c r="Q100" s="26" t="str">
        <f t="shared" si="21"/>
        <v/>
      </c>
      <c r="R100" s="26" t="str">
        <f t="shared" si="22"/>
        <v/>
      </c>
      <c r="S100" s="26" t="str">
        <f t="shared" si="23"/>
        <v/>
      </c>
      <c r="T100" s="26" t="str">
        <f t="shared" si="24"/>
        <v/>
      </c>
    </row>
    <row r="101" spans="1:20" ht="14.25" customHeight="1">
      <c r="A101" s="101">
        <v>87</v>
      </c>
      <c r="B101" s="194"/>
      <c r="C101" s="195"/>
      <c r="D101" s="94" t="str">
        <f t="shared" si="25"/>
        <v/>
      </c>
      <c r="E101" s="201"/>
      <c r="F101" s="201"/>
      <c r="G101" s="201"/>
      <c r="H101" s="201"/>
      <c r="I101" s="201"/>
      <c r="J101" s="101" t="str">
        <f t="shared" si="26"/>
        <v/>
      </c>
      <c r="K101" s="202" t="str">
        <f t="shared" si="27"/>
        <v/>
      </c>
      <c r="L101" s="209" t="str">
        <f t="shared" si="19"/>
        <v/>
      </c>
      <c r="M101" s="209" t="str">
        <f t="shared" si="28"/>
        <v/>
      </c>
      <c r="N101" s="102"/>
      <c r="P101" s="26" t="str">
        <f t="shared" si="20"/>
        <v/>
      </c>
      <c r="Q101" s="26" t="str">
        <f t="shared" si="21"/>
        <v/>
      </c>
      <c r="R101" s="26" t="str">
        <f t="shared" si="22"/>
        <v/>
      </c>
      <c r="S101" s="26" t="str">
        <f t="shared" si="23"/>
        <v/>
      </c>
      <c r="T101" s="26" t="str">
        <f t="shared" si="24"/>
        <v/>
      </c>
    </row>
    <row r="102" spans="1:20" ht="14.25" customHeight="1">
      <c r="A102" s="187">
        <v>88</v>
      </c>
      <c r="B102" s="192"/>
      <c r="C102" s="193"/>
      <c r="D102" s="187" t="str">
        <f t="shared" si="25"/>
        <v/>
      </c>
      <c r="E102" s="199"/>
      <c r="F102" s="199"/>
      <c r="G102" s="199"/>
      <c r="H102" s="199"/>
      <c r="I102" s="199"/>
      <c r="J102" s="187" t="str">
        <f t="shared" si="26"/>
        <v/>
      </c>
      <c r="K102" s="200" t="str">
        <f t="shared" si="27"/>
        <v/>
      </c>
      <c r="L102" s="209" t="str">
        <f t="shared" si="19"/>
        <v/>
      </c>
      <c r="M102" s="209" t="str">
        <f t="shared" si="28"/>
        <v/>
      </c>
      <c r="N102" s="189"/>
      <c r="P102" s="26" t="str">
        <f t="shared" si="20"/>
        <v/>
      </c>
      <c r="Q102" s="26" t="str">
        <f t="shared" si="21"/>
        <v/>
      </c>
      <c r="R102" s="26" t="str">
        <f t="shared" si="22"/>
        <v/>
      </c>
      <c r="S102" s="26" t="str">
        <f t="shared" si="23"/>
        <v/>
      </c>
      <c r="T102" s="26" t="str">
        <f t="shared" si="24"/>
        <v/>
      </c>
    </row>
    <row r="103" spans="1:20" ht="14.25" customHeight="1">
      <c r="A103" s="101">
        <v>89</v>
      </c>
      <c r="B103" s="194"/>
      <c r="C103" s="195"/>
      <c r="D103" s="94" t="str">
        <f t="shared" si="25"/>
        <v/>
      </c>
      <c r="E103" s="201"/>
      <c r="F103" s="201"/>
      <c r="G103" s="201"/>
      <c r="H103" s="201"/>
      <c r="I103" s="201"/>
      <c r="J103" s="101" t="str">
        <f t="shared" si="26"/>
        <v/>
      </c>
      <c r="K103" s="202" t="str">
        <f t="shared" si="27"/>
        <v/>
      </c>
      <c r="L103" s="209" t="str">
        <f t="shared" si="19"/>
        <v/>
      </c>
      <c r="M103" s="209" t="str">
        <f t="shared" si="28"/>
        <v/>
      </c>
      <c r="N103" s="102"/>
      <c r="P103" s="26" t="str">
        <f t="shared" si="20"/>
        <v/>
      </c>
      <c r="Q103" s="26" t="str">
        <f t="shared" si="21"/>
        <v/>
      </c>
      <c r="R103" s="26" t="str">
        <f t="shared" si="22"/>
        <v/>
      </c>
      <c r="S103" s="26" t="str">
        <f t="shared" si="23"/>
        <v/>
      </c>
      <c r="T103" s="26" t="str">
        <f t="shared" si="24"/>
        <v/>
      </c>
    </row>
    <row r="104" spans="1:20" ht="14.25" customHeight="1">
      <c r="A104" s="187">
        <v>90</v>
      </c>
      <c r="B104" s="192"/>
      <c r="C104" s="193"/>
      <c r="D104" s="187" t="str">
        <f t="shared" si="25"/>
        <v/>
      </c>
      <c r="E104" s="199"/>
      <c r="F104" s="199"/>
      <c r="G104" s="199"/>
      <c r="H104" s="199"/>
      <c r="I104" s="199"/>
      <c r="J104" s="187" t="str">
        <f t="shared" si="26"/>
        <v/>
      </c>
      <c r="K104" s="200" t="str">
        <f t="shared" si="27"/>
        <v/>
      </c>
      <c r="L104" s="209" t="str">
        <f t="shared" si="19"/>
        <v/>
      </c>
      <c r="M104" s="209" t="str">
        <f t="shared" si="28"/>
        <v/>
      </c>
      <c r="N104" s="189"/>
      <c r="P104" s="26" t="str">
        <f t="shared" si="20"/>
        <v/>
      </c>
      <c r="Q104" s="26" t="str">
        <f t="shared" si="21"/>
        <v/>
      </c>
      <c r="R104" s="26" t="str">
        <f t="shared" si="22"/>
        <v/>
      </c>
      <c r="S104" s="26" t="str">
        <f t="shared" si="23"/>
        <v/>
      </c>
      <c r="T104" s="26" t="str">
        <f t="shared" si="24"/>
        <v/>
      </c>
    </row>
    <row r="105" spans="1:20" ht="14.25" customHeight="1">
      <c r="A105" s="94">
        <v>91</v>
      </c>
      <c r="B105" s="196"/>
      <c r="C105" s="161"/>
      <c r="D105" s="94" t="str">
        <f t="shared" si="25"/>
        <v/>
      </c>
      <c r="E105" s="166"/>
      <c r="F105" s="166"/>
      <c r="G105" s="166"/>
      <c r="H105" s="166"/>
      <c r="I105" s="166"/>
      <c r="J105" s="94" t="str">
        <f t="shared" si="26"/>
        <v/>
      </c>
      <c r="K105" s="203" t="str">
        <f t="shared" si="27"/>
        <v/>
      </c>
      <c r="L105" s="209" t="str">
        <f t="shared" si="19"/>
        <v/>
      </c>
      <c r="M105" s="209" t="str">
        <f t="shared" si="28"/>
        <v/>
      </c>
      <c r="N105" s="190"/>
      <c r="P105" s="26" t="str">
        <f t="shared" si="20"/>
        <v/>
      </c>
      <c r="Q105" s="26" t="str">
        <f t="shared" si="21"/>
        <v/>
      </c>
      <c r="R105" s="26" t="str">
        <f t="shared" si="22"/>
        <v/>
      </c>
      <c r="S105" s="26" t="str">
        <f t="shared" si="23"/>
        <v/>
      </c>
      <c r="T105" s="26" t="str">
        <f t="shared" si="24"/>
        <v/>
      </c>
    </row>
    <row r="106" spans="1:20" ht="14.25" customHeight="1">
      <c r="A106" s="187">
        <v>92</v>
      </c>
      <c r="B106" s="192"/>
      <c r="C106" s="193"/>
      <c r="D106" s="187" t="str">
        <f t="shared" si="25"/>
        <v/>
      </c>
      <c r="E106" s="199"/>
      <c r="F106" s="199"/>
      <c r="G106" s="199"/>
      <c r="H106" s="199"/>
      <c r="I106" s="199"/>
      <c r="J106" s="187" t="str">
        <f t="shared" si="26"/>
        <v/>
      </c>
      <c r="K106" s="200" t="str">
        <f t="shared" si="27"/>
        <v/>
      </c>
      <c r="L106" s="209" t="str">
        <f t="shared" si="19"/>
        <v/>
      </c>
      <c r="M106" s="209" t="str">
        <f t="shared" si="28"/>
        <v/>
      </c>
      <c r="N106" s="189"/>
      <c r="P106" s="26" t="str">
        <f t="shared" si="20"/>
        <v/>
      </c>
      <c r="Q106" s="26" t="str">
        <f t="shared" si="21"/>
        <v/>
      </c>
      <c r="R106" s="26" t="str">
        <f t="shared" si="22"/>
        <v/>
      </c>
      <c r="S106" s="26" t="str">
        <f t="shared" si="23"/>
        <v/>
      </c>
      <c r="T106" s="26" t="str">
        <f t="shared" si="24"/>
        <v/>
      </c>
    </row>
    <row r="107" spans="1:20" ht="14.25" customHeight="1">
      <c r="A107" s="101">
        <v>93</v>
      </c>
      <c r="B107" s="194"/>
      <c r="C107" s="195"/>
      <c r="D107" s="94" t="str">
        <f t="shared" si="25"/>
        <v/>
      </c>
      <c r="E107" s="201"/>
      <c r="F107" s="201"/>
      <c r="G107" s="201"/>
      <c r="H107" s="201"/>
      <c r="I107" s="201"/>
      <c r="J107" s="101" t="str">
        <f t="shared" si="26"/>
        <v/>
      </c>
      <c r="K107" s="202" t="str">
        <f t="shared" si="27"/>
        <v/>
      </c>
      <c r="L107" s="209" t="str">
        <f t="shared" si="19"/>
        <v/>
      </c>
      <c r="M107" s="209" t="str">
        <f t="shared" si="28"/>
        <v/>
      </c>
      <c r="N107" s="102"/>
      <c r="P107" s="26" t="str">
        <f t="shared" si="20"/>
        <v/>
      </c>
      <c r="Q107" s="26" t="str">
        <f t="shared" si="21"/>
        <v/>
      </c>
      <c r="R107" s="26" t="str">
        <f t="shared" si="22"/>
        <v/>
      </c>
      <c r="S107" s="26" t="str">
        <f t="shared" si="23"/>
        <v/>
      </c>
      <c r="T107" s="26" t="str">
        <f t="shared" si="24"/>
        <v/>
      </c>
    </row>
    <row r="108" spans="1:20" ht="14.25" customHeight="1">
      <c r="A108" s="187">
        <v>94</v>
      </c>
      <c r="B108" s="192"/>
      <c r="C108" s="193"/>
      <c r="D108" s="187" t="str">
        <f t="shared" si="25"/>
        <v/>
      </c>
      <c r="E108" s="199"/>
      <c r="F108" s="199"/>
      <c r="G108" s="199"/>
      <c r="H108" s="199"/>
      <c r="I108" s="199"/>
      <c r="J108" s="187" t="str">
        <f t="shared" si="26"/>
        <v/>
      </c>
      <c r="K108" s="200" t="str">
        <f t="shared" si="27"/>
        <v/>
      </c>
      <c r="L108" s="209" t="str">
        <f t="shared" si="19"/>
        <v/>
      </c>
      <c r="M108" s="209" t="str">
        <f t="shared" si="28"/>
        <v/>
      </c>
      <c r="N108" s="189"/>
      <c r="P108" s="26" t="str">
        <f t="shared" si="20"/>
        <v/>
      </c>
      <c r="Q108" s="26" t="str">
        <f t="shared" si="21"/>
        <v/>
      </c>
      <c r="R108" s="26" t="str">
        <f t="shared" si="22"/>
        <v/>
      </c>
      <c r="S108" s="26" t="str">
        <f t="shared" si="23"/>
        <v/>
      </c>
      <c r="T108" s="26" t="str">
        <f t="shared" si="24"/>
        <v/>
      </c>
    </row>
    <row r="109" spans="1:20" ht="14.25" customHeight="1">
      <c r="A109" s="101">
        <v>95</v>
      </c>
      <c r="B109" s="194"/>
      <c r="C109" s="195"/>
      <c r="D109" s="94" t="str">
        <f t="shared" si="25"/>
        <v/>
      </c>
      <c r="E109" s="201"/>
      <c r="F109" s="201"/>
      <c r="G109" s="201"/>
      <c r="H109" s="201"/>
      <c r="I109" s="201"/>
      <c r="J109" s="101" t="str">
        <f t="shared" si="26"/>
        <v/>
      </c>
      <c r="K109" s="202" t="str">
        <f t="shared" si="27"/>
        <v/>
      </c>
      <c r="L109" s="209" t="str">
        <f t="shared" si="19"/>
        <v/>
      </c>
      <c r="M109" s="209" t="str">
        <f t="shared" si="28"/>
        <v/>
      </c>
      <c r="N109" s="102"/>
      <c r="P109" s="26" t="str">
        <f t="shared" si="20"/>
        <v/>
      </c>
      <c r="Q109" s="26" t="str">
        <f t="shared" si="21"/>
        <v/>
      </c>
      <c r="R109" s="26" t="str">
        <f t="shared" si="22"/>
        <v/>
      </c>
      <c r="S109" s="26" t="str">
        <f t="shared" si="23"/>
        <v/>
      </c>
      <c r="T109" s="26" t="str">
        <f t="shared" si="24"/>
        <v/>
      </c>
    </row>
    <row r="110" spans="1:20" ht="14.25" customHeight="1">
      <c r="A110" s="187">
        <v>96</v>
      </c>
      <c r="B110" s="192"/>
      <c r="C110" s="193"/>
      <c r="D110" s="187" t="str">
        <f t="shared" si="25"/>
        <v/>
      </c>
      <c r="E110" s="199"/>
      <c r="F110" s="199"/>
      <c r="G110" s="199"/>
      <c r="H110" s="199"/>
      <c r="I110" s="199"/>
      <c r="J110" s="187" t="str">
        <f t="shared" si="26"/>
        <v/>
      </c>
      <c r="K110" s="200" t="str">
        <f t="shared" si="27"/>
        <v/>
      </c>
      <c r="L110" s="209" t="str">
        <f t="shared" si="19"/>
        <v/>
      </c>
      <c r="M110" s="209" t="str">
        <f t="shared" si="28"/>
        <v/>
      </c>
      <c r="N110" s="189"/>
      <c r="P110" s="26" t="str">
        <f t="shared" si="20"/>
        <v/>
      </c>
      <c r="Q110" s="26" t="str">
        <f t="shared" si="21"/>
        <v/>
      </c>
      <c r="R110" s="26" t="str">
        <f t="shared" si="22"/>
        <v/>
      </c>
      <c r="S110" s="26" t="str">
        <f t="shared" si="23"/>
        <v/>
      </c>
      <c r="T110" s="26" t="str">
        <f t="shared" si="24"/>
        <v/>
      </c>
    </row>
    <row r="111" spans="1:20" ht="14.25" customHeight="1">
      <c r="A111" s="101">
        <v>97</v>
      </c>
      <c r="B111" s="194"/>
      <c r="C111" s="195"/>
      <c r="D111" s="94" t="str">
        <f t="shared" si="25"/>
        <v/>
      </c>
      <c r="E111" s="201"/>
      <c r="F111" s="201"/>
      <c r="G111" s="201"/>
      <c r="H111" s="201"/>
      <c r="I111" s="201"/>
      <c r="J111" s="101" t="str">
        <f t="shared" si="26"/>
        <v/>
      </c>
      <c r="K111" s="202" t="str">
        <f t="shared" si="27"/>
        <v/>
      </c>
      <c r="L111" s="209" t="str">
        <f t="shared" ref="L111:L127" si="29">IF(ISBLANK(E111),"",((J111-$H$6)/$H$6)*100)</f>
        <v/>
      </c>
      <c r="M111" s="209" t="str">
        <f t="shared" si="28"/>
        <v/>
      </c>
      <c r="N111" s="102"/>
      <c r="P111" s="26" t="str">
        <f t="shared" ref="P111:P128" si="30">IF(ISBLANK(E111),"",IF($E111&lt;&gt;0,SQRT(($J$6^2-($J$6-((2*$K$6)/(E111*3.14*$J$6)))^2))))</f>
        <v/>
      </c>
      <c r="Q111" s="26" t="str">
        <f t="shared" ref="Q111:Q128" si="31">IF(ISBLANK(F111),"",IF($E111&lt;&gt;0,SQRT(($J$6^2-($J$6-((2*$K$6)/(F111*3.14*$J$6)))^2))))</f>
        <v/>
      </c>
      <c r="R111" s="26" t="str">
        <f t="shared" ref="R111:R128" si="32">IF(ISBLANK(G111),"",IF($E111&lt;&gt;0,SQRT(($J$6^2-($J$6-((2*$K$6)/(G111*3.14*$J$6)))^2))))</f>
        <v/>
      </c>
      <c r="S111" s="26" t="str">
        <f t="shared" ref="S111:S128" si="33">IF(ISBLANK(H111),"",IF($E111&lt;&gt;0,SQRT(($J$6^2-($J$6-((2*$K$6)/(H111*3.14*$J$6)))^2))))</f>
        <v/>
      </c>
      <c r="T111" s="26" t="str">
        <f t="shared" ref="T111:T128" si="34">IF(ISBLANK(I111),"",IF($E111&lt;&gt;0,SQRT(($J$6^2-($J$6-((2*$K$6)/(I111*3.14*$J$6)))^2))))</f>
        <v/>
      </c>
    </row>
    <row r="112" spans="1:20" ht="14.25" customHeight="1">
      <c r="A112" s="187">
        <v>98</v>
      </c>
      <c r="B112" s="192"/>
      <c r="C112" s="193"/>
      <c r="D112" s="187" t="str">
        <f t="shared" si="25"/>
        <v/>
      </c>
      <c r="E112" s="199"/>
      <c r="F112" s="199"/>
      <c r="G112" s="199"/>
      <c r="H112" s="199"/>
      <c r="I112" s="199"/>
      <c r="J112" s="187" t="str">
        <f t="shared" si="26"/>
        <v/>
      </c>
      <c r="K112" s="200" t="str">
        <f t="shared" si="27"/>
        <v/>
      </c>
      <c r="L112" s="209" t="str">
        <f t="shared" si="29"/>
        <v/>
      </c>
      <c r="M112" s="209" t="str">
        <f t="shared" si="28"/>
        <v/>
      </c>
      <c r="N112" s="189"/>
      <c r="P112" s="26" t="str">
        <f t="shared" si="30"/>
        <v/>
      </c>
      <c r="Q112" s="26" t="str">
        <f t="shared" si="31"/>
        <v/>
      </c>
      <c r="R112" s="26" t="str">
        <f t="shared" si="32"/>
        <v/>
      </c>
      <c r="S112" s="26" t="str">
        <f t="shared" si="33"/>
        <v/>
      </c>
      <c r="T112" s="26" t="str">
        <f t="shared" si="34"/>
        <v/>
      </c>
    </row>
    <row r="113" spans="1:20" ht="14.25" customHeight="1">
      <c r="A113" s="101">
        <v>99</v>
      </c>
      <c r="B113" s="194"/>
      <c r="C113" s="195"/>
      <c r="D113" s="94" t="str">
        <f t="shared" si="25"/>
        <v/>
      </c>
      <c r="E113" s="201"/>
      <c r="F113" s="201"/>
      <c r="G113" s="201"/>
      <c r="H113" s="201"/>
      <c r="I113" s="201"/>
      <c r="J113" s="101" t="str">
        <f t="shared" si="26"/>
        <v/>
      </c>
      <c r="K113" s="202" t="str">
        <f t="shared" si="27"/>
        <v/>
      </c>
      <c r="L113" s="209" t="str">
        <f t="shared" si="29"/>
        <v/>
      </c>
      <c r="M113" s="209" t="str">
        <f t="shared" si="28"/>
        <v/>
      </c>
      <c r="N113" s="102"/>
      <c r="P113" s="26" t="str">
        <f t="shared" si="30"/>
        <v/>
      </c>
      <c r="Q113" s="26" t="str">
        <f t="shared" si="31"/>
        <v/>
      </c>
      <c r="R113" s="26" t="str">
        <f t="shared" si="32"/>
        <v/>
      </c>
      <c r="S113" s="26" t="str">
        <f t="shared" si="33"/>
        <v/>
      </c>
      <c r="T113" s="26" t="str">
        <f t="shared" si="34"/>
        <v/>
      </c>
    </row>
    <row r="114" spans="1:20" ht="14.25" customHeight="1">
      <c r="A114" s="187">
        <v>100</v>
      </c>
      <c r="B114" s="192"/>
      <c r="C114" s="193"/>
      <c r="D114" s="187" t="str">
        <f t="shared" si="25"/>
        <v/>
      </c>
      <c r="E114" s="199"/>
      <c r="F114" s="199"/>
      <c r="G114" s="199"/>
      <c r="H114" s="199"/>
      <c r="I114" s="199"/>
      <c r="J114" s="187" t="str">
        <f t="shared" si="26"/>
        <v/>
      </c>
      <c r="K114" s="200" t="str">
        <f t="shared" si="27"/>
        <v/>
      </c>
      <c r="L114" s="209" t="str">
        <f t="shared" si="29"/>
        <v/>
      </c>
      <c r="M114" s="209" t="str">
        <f t="shared" si="28"/>
        <v/>
      </c>
      <c r="N114" s="189"/>
      <c r="P114" s="26" t="str">
        <f t="shared" si="30"/>
        <v/>
      </c>
      <c r="Q114" s="26" t="str">
        <f t="shared" si="31"/>
        <v/>
      </c>
      <c r="R114" s="26" t="str">
        <f t="shared" si="32"/>
        <v/>
      </c>
      <c r="S114" s="26" t="str">
        <f t="shared" si="33"/>
        <v/>
      </c>
      <c r="T114" s="26" t="str">
        <f t="shared" si="34"/>
        <v/>
      </c>
    </row>
    <row r="115" spans="1:20" ht="14.25" customHeight="1">
      <c r="A115" s="94">
        <v>101</v>
      </c>
      <c r="B115" s="196"/>
      <c r="C115" s="161"/>
      <c r="D115" s="94" t="str">
        <f t="shared" si="25"/>
        <v/>
      </c>
      <c r="E115" s="166"/>
      <c r="F115" s="166"/>
      <c r="G115" s="166"/>
      <c r="H115" s="166"/>
      <c r="I115" s="166"/>
      <c r="J115" s="94" t="str">
        <f t="shared" ref="J115:J127" si="35">IF(ISBLANK(E115),"",AVERAGE(E115:I115))</f>
        <v/>
      </c>
      <c r="K115" s="203" t="str">
        <f t="shared" ref="K115:K127" si="36">IF(ISBLANK(E115),"",AVERAGE(P115:T115))</f>
        <v/>
      </c>
      <c r="L115" s="210" t="str">
        <f t="shared" si="29"/>
        <v/>
      </c>
      <c r="M115" s="210" t="str">
        <f t="shared" ref="M115:M127" si="37">IF(ISBLANK(F115),"",(MAX(P115:T115)-MIN(P115:T115))/K115*100)</f>
        <v/>
      </c>
      <c r="N115" s="190"/>
      <c r="P115" s="26" t="str">
        <f t="shared" si="30"/>
        <v/>
      </c>
      <c r="Q115" s="26" t="str">
        <f t="shared" si="31"/>
        <v/>
      </c>
      <c r="R115" s="26" t="str">
        <f t="shared" si="32"/>
        <v/>
      </c>
      <c r="S115" s="26" t="str">
        <f t="shared" si="33"/>
        <v/>
      </c>
      <c r="T115" s="26" t="str">
        <f t="shared" si="34"/>
        <v/>
      </c>
    </row>
    <row r="116" spans="1:20" ht="14.25" customHeight="1">
      <c r="A116" s="187">
        <v>102</v>
      </c>
      <c r="B116" s="192"/>
      <c r="C116" s="193"/>
      <c r="D116" s="187" t="str">
        <f t="shared" si="25"/>
        <v/>
      </c>
      <c r="E116" s="199"/>
      <c r="F116" s="199"/>
      <c r="G116" s="199"/>
      <c r="H116" s="199"/>
      <c r="I116" s="199"/>
      <c r="J116" s="187" t="str">
        <f t="shared" si="35"/>
        <v/>
      </c>
      <c r="K116" s="200" t="str">
        <f t="shared" si="36"/>
        <v/>
      </c>
      <c r="L116" s="210" t="str">
        <f t="shared" si="29"/>
        <v/>
      </c>
      <c r="M116" s="210" t="str">
        <f t="shared" si="37"/>
        <v/>
      </c>
      <c r="N116" s="189"/>
      <c r="P116" s="26" t="str">
        <f t="shared" si="30"/>
        <v/>
      </c>
      <c r="Q116" s="26" t="str">
        <f t="shared" si="31"/>
        <v/>
      </c>
      <c r="R116" s="26" t="str">
        <f t="shared" si="32"/>
        <v/>
      </c>
      <c r="S116" s="26" t="str">
        <f t="shared" si="33"/>
        <v/>
      </c>
      <c r="T116" s="26" t="str">
        <f t="shared" si="34"/>
        <v/>
      </c>
    </row>
    <row r="117" spans="1:20" ht="14.25" customHeight="1">
      <c r="A117" s="101">
        <v>103</v>
      </c>
      <c r="B117" s="194"/>
      <c r="C117" s="195"/>
      <c r="D117" s="94" t="str">
        <f t="shared" si="25"/>
        <v/>
      </c>
      <c r="E117" s="201"/>
      <c r="F117" s="201"/>
      <c r="G117" s="201"/>
      <c r="H117" s="201"/>
      <c r="I117" s="201"/>
      <c r="J117" s="101" t="str">
        <f t="shared" si="35"/>
        <v/>
      </c>
      <c r="K117" s="202" t="str">
        <f t="shared" si="36"/>
        <v/>
      </c>
      <c r="L117" s="210" t="str">
        <f t="shared" si="29"/>
        <v/>
      </c>
      <c r="M117" s="210" t="str">
        <f t="shared" si="37"/>
        <v/>
      </c>
      <c r="N117" s="102"/>
      <c r="P117" s="26" t="str">
        <f t="shared" si="30"/>
        <v/>
      </c>
      <c r="Q117" s="26" t="str">
        <f t="shared" si="31"/>
        <v/>
      </c>
      <c r="R117" s="26" t="str">
        <f t="shared" si="32"/>
        <v/>
      </c>
      <c r="S117" s="26" t="str">
        <f t="shared" si="33"/>
        <v/>
      </c>
      <c r="T117" s="26" t="str">
        <f t="shared" si="34"/>
        <v/>
      </c>
    </row>
    <row r="118" spans="1:20" ht="14.25" customHeight="1">
      <c r="A118" s="187">
        <v>104</v>
      </c>
      <c r="B118" s="192"/>
      <c r="C118" s="193"/>
      <c r="D118" s="187" t="str">
        <f t="shared" si="25"/>
        <v/>
      </c>
      <c r="E118" s="199"/>
      <c r="F118" s="199"/>
      <c r="G118" s="199"/>
      <c r="H118" s="199"/>
      <c r="I118" s="199"/>
      <c r="J118" s="187" t="str">
        <f t="shared" si="35"/>
        <v/>
      </c>
      <c r="K118" s="200" t="str">
        <f t="shared" si="36"/>
        <v/>
      </c>
      <c r="L118" s="210" t="str">
        <f t="shared" si="29"/>
        <v/>
      </c>
      <c r="M118" s="210" t="str">
        <f t="shared" si="37"/>
        <v/>
      </c>
      <c r="N118" s="189"/>
      <c r="P118" s="26" t="str">
        <f t="shared" si="30"/>
        <v/>
      </c>
      <c r="Q118" s="26" t="str">
        <f t="shared" si="31"/>
        <v/>
      </c>
      <c r="R118" s="26" t="str">
        <f t="shared" si="32"/>
        <v/>
      </c>
      <c r="S118" s="26" t="str">
        <f t="shared" si="33"/>
        <v/>
      </c>
      <c r="T118" s="26" t="str">
        <f t="shared" si="34"/>
        <v/>
      </c>
    </row>
    <row r="119" spans="1:20" ht="14.25" customHeight="1">
      <c r="A119" s="101">
        <v>105</v>
      </c>
      <c r="B119" s="194"/>
      <c r="C119" s="195"/>
      <c r="D119" s="94" t="str">
        <f t="shared" si="25"/>
        <v/>
      </c>
      <c r="E119" s="201"/>
      <c r="F119" s="201"/>
      <c r="G119" s="201"/>
      <c r="H119" s="201"/>
      <c r="I119" s="201"/>
      <c r="J119" s="101" t="str">
        <f t="shared" si="35"/>
        <v/>
      </c>
      <c r="K119" s="202" t="str">
        <f t="shared" si="36"/>
        <v/>
      </c>
      <c r="L119" s="210" t="str">
        <f t="shared" si="29"/>
        <v/>
      </c>
      <c r="M119" s="210" t="str">
        <f t="shared" si="37"/>
        <v/>
      </c>
      <c r="N119" s="102"/>
      <c r="P119" s="26" t="str">
        <f t="shared" si="30"/>
        <v/>
      </c>
      <c r="Q119" s="26" t="str">
        <f t="shared" si="31"/>
        <v/>
      </c>
      <c r="R119" s="26" t="str">
        <f t="shared" si="32"/>
        <v/>
      </c>
      <c r="S119" s="26" t="str">
        <f t="shared" si="33"/>
        <v/>
      </c>
      <c r="T119" s="26" t="str">
        <f t="shared" si="34"/>
        <v/>
      </c>
    </row>
    <row r="120" spans="1:20" ht="14.25" customHeight="1">
      <c r="A120" s="187">
        <v>106</v>
      </c>
      <c r="B120" s="192"/>
      <c r="C120" s="193"/>
      <c r="D120" s="187" t="str">
        <f t="shared" si="25"/>
        <v/>
      </c>
      <c r="E120" s="199"/>
      <c r="F120" s="199"/>
      <c r="G120" s="199"/>
      <c r="H120" s="199"/>
      <c r="I120" s="199"/>
      <c r="J120" s="187" t="str">
        <f t="shared" si="35"/>
        <v/>
      </c>
      <c r="K120" s="200" t="str">
        <f t="shared" si="36"/>
        <v/>
      </c>
      <c r="L120" s="210" t="str">
        <f t="shared" si="29"/>
        <v/>
      </c>
      <c r="M120" s="210" t="str">
        <f t="shared" si="37"/>
        <v/>
      </c>
      <c r="N120" s="189"/>
      <c r="P120" s="26" t="str">
        <f t="shared" si="30"/>
        <v/>
      </c>
      <c r="Q120" s="26" t="str">
        <f t="shared" si="31"/>
        <v/>
      </c>
      <c r="R120" s="26" t="str">
        <f t="shared" si="32"/>
        <v/>
      </c>
      <c r="S120" s="26" t="str">
        <f t="shared" si="33"/>
        <v/>
      </c>
      <c r="T120" s="26" t="str">
        <f t="shared" si="34"/>
        <v/>
      </c>
    </row>
    <row r="121" spans="1:20" ht="14.25" customHeight="1">
      <c r="A121" s="101">
        <v>107</v>
      </c>
      <c r="B121" s="194"/>
      <c r="C121" s="195"/>
      <c r="D121" s="94" t="str">
        <f t="shared" si="25"/>
        <v/>
      </c>
      <c r="E121" s="201"/>
      <c r="F121" s="201"/>
      <c r="G121" s="201"/>
      <c r="H121" s="201"/>
      <c r="I121" s="201"/>
      <c r="J121" s="101" t="str">
        <f t="shared" si="35"/>
        <v/>
      </c>
      <c r="K121" s="202" t="str">
        <f t="shared" si="36"/>
        <v/>
      </c>
      <c r="L121" s="210" t="str">
        <f t="shared" si="29"/>
        <v/>
      </c>
      <c r="M121" s="210" t="str">
        <f t="shared" si="37"/>
        <v/>
      </c>
      <c r="N121" s="102"/>
      <c r="P121" s="26" t="str">
        <f t="shared" si="30"/>
        <v/>
      </c>
      <c r="Q121" s="26" t="str">
        <f t="shared" si="31"/>
        <v/>
      </c>
      <c r="R121" s="26" t="str">
        <f t="shared" si="32"/>
        <v/>
      </c>
      <c r="S121" s="26" t="str">
        <f t="shared" si="33"/>
        <v/>
      </c>
      <c r="T121" s="26" t="str">
        <f t="shared" si="34"/>
        <v/>
      </c>
    </row>
    <row r="122" spans="1:20" ht="14.25" customHeight="1">
      <c r="A122" s="187">
        <v>108</v>
      </c>
      <c r="B122" s="192"/>
      <c r="C122" s="193"/>
      <c r="D122" s="187" t="str">
        <f t="shared" si="25"/>
        <v/>
      </c>
      <c r="E122" s="199"/>
      <c r="F122" s="199"/>
      <c r="G122" s="199"/>
      <c r="H122" s="199"/>
      <c r="I122" s="199"/>
      <c r="J122" s="187" t="str">
        <f t="shared" si="35"/>
        <v/>
      </c>
      <c r="K122" s="200" t="str">
        <f t="shared" si="36"/>
        <v/>
      </c>
      <c r="L122" s="210" t="str">
        <f t="shared" si="29"/>
        <v/>
      </c>
      <c r="M122" s="210" t="str">
        <f t="shared" si="37"/>
        <v/>
      </c>
      <c r="N122" s="189"/>
      <c r="P122" s="26" t="str">
        <f t="shared" si="30"/>
        <v/>
      </c>
      <c r="Q122" s="26" t="str">
        <f t="shared" si="31"/>
        <v/>
      </c>
      <c r="R122" s="26" t="str">
        <f t="shared" si="32"/>
        <v/>
      </c>
      <c r="S122" s="26" t="str">
        <f t="shared" si="33"/>
        <v/>
      </c>
      <c r="T122" s="26" t="str">
        <f t="shared" si="34"/>
        <v/>
      </c>
    </row>
    <row r="123" spans="1:20" ht="14.25" customHeight="1">
      <c r="A123" s="101">
        <v>109</v>
      </c>
      <c r="B123" s="194"/>
      <c r="C123" s="195"/>
      <c r="D123" s="94" t="str">
        <f t="shared" si="25"/>
        <v/>
      </c>
      <c r="E123" s="201"/>
      <c r="F123" s="201"/>
      <c r="G123" s="201"/>
      <c r="H123" s="201"/>
      <c r="I123" s="201"/>
      <c r="J123" s="101" t="str">
        <f t="shared" si="35"/>
        <v/>
      </c>
      <c r="K123" s="202" t="str">
        <f t="shared" si="36"/>
        <v/>
      </c>
      <c r="L123" s="210" t="str">
        <f t="shared" si="29"/>
        <v/>
      </c>
      <c r="M123" s="210" t="str">
        <f t="shared" si="37"/>
        <v/>
      </c>
      <c r="N123" s="102"/>
      <c r="P123" s="26" t="str">
        <f t="shared" si="30"/>
        <v/>
      </c>
      <c r="Q123" s="26" t="str">
        <f t="shared" si="31"/>
        <v/>
      </c>
      <c r="R123" s="26" t="str">
        <f t="shared" si="32"/>
        <v/>
      </c>
      <c r="S123" s="26" t="str">
        <f t="shared" si="33"/>
        <v/>
      </c>
      <c r="T123" s="26" t="str">
        <f t="shared" si="34"/>
        <v/>
      </c>
    </row>
    <row r="124" spans="1:20" ht="14.25" customHeight="1">
      <c r="A124" s="187">
        <v>110</v>
      </c>
      <c r="B124" s="192"/>
      <c r="C124" s="193"/>
      <c r="D124" s="187" t="str">
        <f t="shared" si="25"/>
        <v/>
      </c>
      <c r="E124" s="199"/>
      <c r="F124" s="199"/>
      <c r="G124" s="199"/>
      <c r="H124" s="199"/>
      <c r="I124" s="199"/>
      <c r="J124" s="187" t="str">
        <f t="shared" si="35"/>
        <v/>
      </c>
      <c r="K124" s="200" t="str">
        <f t="shared" si="36"/>
        <v/>
      </c>
      <c r="L124" s="210" t="str">
        <f t="shared" si="29"/>
        <v/>
      </c>
      <c r="M124" s="210" t="str">
        <f t="shared" si="37"/>
        <v/>
      </c>
      <c r="N124" s="189"/>
      <c r="P124" s="26" t="str">
        <f t="shared" si="30"/>
        <v/>
      </c>
      <c r="Q124" s="26" t="str">
        <f t="shared" si="31"/>
        <v/>
      </c>
      <c r="R124" s="26" t="str">
        <f t="shared" si="32"/>
        <v/>
      </c>
      <c r="S124" s="26" t="str">
        <f t="shared" si="33"/>
        <v/>
      </c>
      <c r="T124" s="26" t="str">
        <f t="shared" si="34"/>
        <v/>
      </c>
    </row>
    <row r="125" spans="1:20" ht="14.25" customHeight="1">
      <c r="A125" s="94">
        <v>111</v>
      </c>
      <c r="B125" s="196"/>
      <c r="C125" s="161"/>
      <c r="D125" s="94" t="str">
        <f t="shared" si="25"/>
        <v/>
      </c>
      <c r="E125" s="166"/>
      <c r="F125" s="166"/>
      <c r="G125" s="166"/>
      <c r="H125" s="166"/>
      <c r="I125" s="166"/>
      <c r="J125" s="94" t="str">
        <f t="shared" si="35"/>
        <v/>
      </c>
      <c r="K125" s="203" t="str">
        <f t="shared" si="36"/>
        <v/>
      </c>
      <c r="L125" s="210" t="str">
        <f t="shared" si="29"/>
        <v/>
      </c>
      <c r="M125" s="210" t="str">
        <f t="shared" si="37"/>
        <v/>
      </c>
      <c r="N125" s="190"/>
      <c r="P125" s="26" t="str">
        <f t="shared" si="30"/>
        <v/>
      </c>
      <c r="Q125" s="26" t="str">
        <f t="shared" si="31"/>
        <v/>
      </c>
      <c r="R125" s="26" t="str">
        <f t="shared" si="32"/>
        <v/>
      </c>
      <c r="S125" s="26" t="str">
        <f t="shared" si="33"/>
        <v/>
      </c>
      <c r="T125" s="26" t="str">
        <f t="shared" si="34"/>
        <v/>
      </c>
    </row>
    <row r="126" spans="1:20" ht="14.25" customHeight="1">
      <c r="A126" s="187">
        <v>112</v>
      </c>
      <c r="B126" s="192"/>
      <c r="C126" s="193"/>
      <c r="D126" s="187" t="str">
        <f t="shared" si="25"/>
        <v/>
      </c>
      <c r="E126" s="199"/>
      <c r="F126" s="199"/>
      <c r="G126" s="199"/>
      <c r="H126" s="199"/>
      <c r="I126" s="199"/>
      <c r="J126" s="187" t="str">
        <f t="shared" si="35"/>
        <v/>
      </c>
      <c r="K126" s="200" t="str">
        <f t="shared" si="36"/>
        <v/>
      </c>
      <c r="L126" s="210" t="str">
        <f t="shared" si="29"/>
        <v/>
      </c>
      <c r="M126" s="210" t="str">
        <f t="shared" si="37"/>
        <v/>
      </c>
      <c r="N126" s="189"/>
      <c r="P126" s="26" t="str">
        <f t="shared" si="30"/>
        <v/>
      </c>
      <c r="Q126" s="26" t="str">
        <f t="shared" si="31"/>
        <v/>
      </c>
      <c r="R126" s="26" t="str">
        <f t="shared" si="32"/>
        <v/>
      </c>
      <c r="S126" s="26" t="str">
        <f t="shared" si="33"/>
        <v/>
      </c>
      <c r="T126" s="26" t="str">
        <f t="shared" si="34"/>
        <v/>
      </c>
    </row>
    <row r="127" spans="1:20" ht="14.25" customHeight="1">
      <c r="A127" s="101">
        <v>113</v>
      </c>
      <c r="B127" s="194"/>
      <c r="C127" s="195"/>
      <c r="D127" s="94" t="str">
        <f t="shared" si="25"/>
        <v/>
      </c>
      <c r="E127" s="201"/>
      <c r="F127" s="201"/>
      <c r="G127" s="201"/>
      <c r="H127" s="201"/>
      <c r="I127" s="201"/>
      <c r="J127" s="101" t="str">
        <f t="shared" si="35"/>
        <v/>
      </c>
      <c r="K127" s="202" t="str">
        <f t="shared" si="36"/>
        <v/>
      </c>
      <c r="L127" s="210" t="str">
        <f t="shared" si="29"/>
        <v/>
      </c>
      <c r="M127" s="210" t="str">
        <f t="shared" si="37"/>
        <v/>
      </c>
      <c r="N127" s="102"/>
      <c r="P127" s="26" t="str">
        <f t="shared" si="30"/>
        <v/>
      </c>
      <c r="Q127" s="26" t="str">
        <f t="shared" si="31"/>
        <v/>
      </c>
      <c r="R127" s="26" t="str">
        <f t="shared" si="32"/>
        <v/>
      </c>
      <c r="S127" s="26" t="str">
        <f t="shared" si="33"/>
        <v/>
      </c>
      <c r="T127" s="26" t="str">
        <f t="shared" si="34"/>
        <v/>
      </c>
    </row>
    <row r="128" spans="1:20" ht="14.25" customHeight="1">
      <c r="A128" s="187">
        <v>114</v>
      </c>
      <c r="B128" s="192"/>
      <c r="C128" s="193"/>
      <c r="D128" s="187" t="str">
        <f t="shared" ref="D128:D129" si="38">IF(ISBLANK(C128),"",TRUNC((C128-WEEKDAY(C128,2)-DATE(YEAR(C128+4-WEEKDAY(C128,2)),1,-10))/7))</f>
        <v/>
      </c>
      <c r="E128" s="199"/>
      <c r="F128" s="199"/>
      <c r="G128" s="199"/>
      <c r="H128" s="199"/>
      <c r="I128" s="199"/>
      <c r="J128" s="187" t="str">
        <f t="shared" ref="J128:J129" si="39">IF(ISBLANK(E128),"",AVERAGE(E128:I128))</f>
        <v/>
      </c>
      <c r="K128" s="200" t="str">
        <f t="shared" ref="K128:K129" si="40">IF(ISBLANK(E128),"",AVERAGE(P128:T128))</f>
        <v/>
      </c>
      <c r="L128" s="210" t="str">
        <f t="shared" ref="L128:L129" si="41">IF(ISBLANK(E128),"",((J128-$H$6)/$H$6)*100)</f>
        <v/>
      </c>
      <c r="M128" s="210" t="str">
        <f t="shared" ref="M128:M129" si="42">IF(ISBLANK(F128),"",(MAX(P128:T128)-MIN(P128:T128))/K128*100)</f>
        <v/>
      </c>
      <c r="N128" s="189"/>
      <c r="P128" s="26" t="str">
        <f t="shared" si="30"/>
        <v/>
      </c>
      <c r="Q128" s="26" t="str">
        <f t="shared" si="31"/>
        <v/>
      </c>
      <c r="R128" s="26" t="str">
        <f t="shared" si="32"/>
        <v/>
      </c>
      <c r="S128" s="26" t="str">
        <f t="shared" si="33"/>
        <v/>
      </c>
      <c r="T128" s="26" t="str">
        <f t="shared" si="34"/>
        <v/>
      </c>
    </row>
    <row r="129" spans="1:18" ht="12.25" customHeight="1">
      <c r="A129" s="262">
        <v>115</v>
      </c>
      <c r="B129" s="260"/>
      <c r="C129" s="261"/>
      <c r="D129" s="266" t="str">
        <f t="shared" si="38"/>
        <v/>
      </c>
      <c r="E129" s="263"/>
      <c r="F129" s="263"/>
      <c r="G129" s="263"/>
      <c r="H129" s="263"/>
      <c r="I129" s="263"/>
      <c r="J129" s="262" t="str">
        <f t="shared" si="39"/>
        <v/>
      </c>
      <c r="K129" s="264" t="str">
        <f t="shared" si="40"/>
        <v/>
      </c>
      <c r="L129" s="211" t="str">
        <f t="shared" si="41"/>
        <v/>
      </c>
      <c r="M129" s="211" t="str">
        <f t="shared" si="42"/>
        <v/>
      </c>
      <c r="N129" s="265"/>
      <c r="P129" s="26" t="str">
        <f>IF(ISBLANK(G129),"",IF($E129&lt;&gt;0,SQRT(($J$6^2-($J$6-((2*$K$6)/(G129*3.14*$J$6)))^2))))</f>
        <v/>
      </c>
      <c r="Q129" s="26" t="str">
        <f>IF(ISBLANK(H129),"",IF($E129&lt;&gt;0,SQRT(($J$6^2-($J$6-((2*$K$6)/(H129*3.14*$J$6)))^2))))</f>
        <v/>
      </c>
      <c r="R129" s="26" t="str">
        <f>IF(ISBLANK(I129),"",IF($E129&lt;&gt;0,SQRT(($J$6^2-($J$6-((2*$K$6)/(I129*3.14*$J$6)))^2))))</f>
        <v/>
      </c>
    </row>
  </sheetData>
  <mergeCells count="12">
    <mergeCell ref="A8:F8"/>
    <mergeCell ref="A9:F9"/>
    <mergeCell ref="A10:F10"/>
    <mergeCell ref="A11:F11"/>
    <mergeCell ref="A12:F12"/>
    <mergeCell ref="B2:K2"/>
    <mergeCell ref="A4:F4"/>
    <mergeCell ref="A5:F5"/>
    <mergeCell ref="A6:F6"/>
    <mergeCell ref="A7:F7"/>
    <mergeCell ref="H4:K4"/>
    <mergeCell ref="H5:K5"/>
  </mergeCells>
  <conditionalFormatting sqref="L15:L129">
    <cfRule type="expression" dxfId="11" priority="2" stopIfTrue="1">
      <formula>$L15=""</formula>
    </cfRule>
    <cfRule type="cellIs" dxfId="10" priority="3" stopIfTrue="1" operator="between">
      <formula>$H$8*-1</formula>
      <formula>$H$8</formula>
    </cfRule>
    <cfRule type="cellIs" dxfId="9" priority="4" stopIfTrue="1" operator="notBetween">
      <formula>$H$8*-1</formula>
      <formula>$H$8</formula>
    </cfRule>
  </conditionalFormatting>
  <conditionalFormatting sqref="M15:M129">
    <cfRule type="expression" dxfId="8" priority="1">
      <formula>$M15=""</formula>
    </cfRule>
    <cfRule type="cellIs" dxfId="7" priority="5" stopIfTrue="1" operator="lessThanOrEqual">
      <formula>$H$9</formula>
    </cfRule>
    <cfRule type="cellIs" dxfId="6" priority="6" stopIfTrue="1" operator="greaterThan">
      <formula>$H$9</formula>
    </cfRule>
  </conditionalFormatting>
  <dataValidations count="2">
    <dataValidation type="list" operator="equal" allowBlank="1" sqref="J6 Y6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"1,0","1,25","2,5","5,0","10,0"</x12ac:list>
        </mc:Choice>
        <mc:Fallback>
          <formula1>"1,0,1,25,2,5,5,0,10,0"</formula1>
        </mc:Fallback>
      </mc:AlternateContent>
      <formula2>0</formula2>
    </dataValidation>
    <dataValidation type="list" operator="equal" allowBlank="1" sqref="K6 Z6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5,10,30,"31,25","62,5",125,"187,5",250,500,750,1000,3000</x12ac:list>
        </mc:Choice>
        <mc:Fallback>
          <formula1>"5,10,30,31,25,62,5,125,187,5,250,500,750,1000,3000"</formula1>
        </mc:Fallback>
      </mc:AlternateContent>
      <formula2>0</formula2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fitToHeight="20" orientation="landscape" useFirstPageNumber="1" horizontalDpi="300" verticalDpi="300" r:id="rId1"/>
  <headerFooter alignWithMargins="0">
    <oddHeader>&amp;C&amp;"Calibri,Fett"&amp;12&amp;A</oddHeader>
    <oddFooter>&amp;C&amp;"Calibri,Fett"&amp;12Seite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AA134"/>
  <sheetViews>
    <sheetView showGridLines="0" showRowColHeaders="0" tabSelected="1" showRuler="0" zoomScale="140" zoomScaleNormal="140" workbookViewId="0">
      <selection activeCell="M14" sqref="M14:N14"/>
    </sheetView>
  </sheetViews>
  <sheetFormatPr baseColWidth="10" defaultColWidth="10.6640625" defaultRowHeight="14"/>
  <cols>
    <col min="1" max="1" width="4.5" customWidth="1"/>
    <col min="2" max="3" width="10.5" customWidth="1"/>
    <col min="4" max="10" width="5.6640625" customWidth="1"/>
    <col min="11" max="13" width="7.1640625" customWidth="1"/>
    <col min="14" max="14" width="50.6640625" customWidth="1"/>
    <col min="15" max="16" width="10.6640625" hidden="1" customWidth="1"/>
    <col min="17" max="17" width="28.6640625" hidden="1" customWidth="1"/>
    <col min="18" max="18" width="10.6640625" hidden="1" customWidth="1"/>
    <col min="19" max="19" width="26.1640625" hidden="1" customWidth="1"/>
    <col min="20" max="22" width="10.6640625" hidden="1" customWidth="1"/>
    <col min="23" max="27" width="0" hidden="1" customWidth="1"/>
  </cols>
  <sheetData>
    <row r="1" spans="1:25" ht="13" customHeight="1">
      <c r="A1" s="103"/>
      <c r="B1" s="103"/>
      <c r="C1" s="104"/>
      <c r="D1" s="105"/>
      <c r="E1" s="106"/>
      <c r="F1" s="106"/>
      <c r="G1" s="107"/>
      <c r="H1" s="66"/>
      <c r="I1" s="66"/>
      <c r="J1" s="66"/>
      <c r="K1" s="66"/>
      <c r="L1" s="65"/>
      <c r="M1" s="65"/>
      <c r="N1" s="65"/>
      <c r="O1" s="27"/>
      <c r="R1" s="28"/>
      <c r="S1" s="28"/>
    </row>
    <row r="2" spans="1:25" ht="13" customHeight="1">
      <c r="A2" s="103"/>
      <c r="B2" s="321" t="s">
        <v>1</v>
      </c>
      <c r="C2" s="321"/>
      <c r="D2" s="321"/>
      <c r="E2" s="321"/>
      <c r="F2" s="321"/>
      <c r="G2" s="321"/>
      <c r="H2" s="321"/>
      <c r="I2" s="321"/>
      <c r="J2" s="321"/>
      <c r="K2" s="321"/>
      <c r="L2" s="65"/>
      <c r="M2" s="65"/>
      <c r="N2" s="110" t="s">
        <v>124</v>
      </c>
      <c r="O2" s="27"/>
      <c r="R2" s="28"/>
      <c r="S2" s="28"/>
    </row>
    <row r="3" spans="1:25" ht="13" customHeight="1">
      <c r="A3" s="108"/>
      <c r="B3" s="103"/>
      <c r="C3" s="104"/>
      <c r="D3" s="105"/>
      <c r="E3" s="106"/>
      <c r="F3" s="109"/>
      <c r="G3" s="107"/>
      <c r="H3" s="66"/>
      <c r="I3" s="66"/>
      <c r="J3" s="66"/>
      <c r="K3" s="66"/>
      <c r="L3" s="65"/>
      <c r="M3" s="65"/>
      <c r="N3" s="74"/>
      <c r="R3" s="27"/>
      <c r="S3" s="29" t="s">
        <v>70</v>
      </c>
      <c r="T3" s="30" t="s">
        <v>35</v>
      </c>
      <c r="U3" s="31" t="s">
        <v>71</v>
      </c>
      <c r="V3" s="32" t="s">
        <v>72</v>
      </c>
    </row>
    <row r="4" spans="1:25" ht="13" customHeight="1">
      <c r="A4" s="299" t="s">
        <v>125</v>
      </c>
      <c r="B4" s="299"/>
      <c r="C4" s="299"/>
      <c r="D4" s="299"/>
      <c r="E4" s="299"/>
      <c r="F4" s="299"/>
      <c r="G4" s="230"/>
      <c r="H4" s="325"/>
      <c r="I4" s="326"/>
      <c r="J4" s="327"/>
      <c r="L4" s="65"/>
      <c r="M4" s="65"/>
      <c r="N4" s="74"/>
      <c r="R4" s="33">
        <f>IF(H6&lt;=75,U4,U5)</f>
        <v>2</v>
      </c>
      <c r="S4" s="34" t="s">
        <v>73</v>
      </c>
      <c r="T4" s="35" t="s">
        <v>74</v>
      </c>
      <c r="U4" s="36">
        <v>2</v>
      </c>
      <c r="V4" s="37" t="s">
        <v>75</v>
      </c>
      <c r="W4" s="38">
        <f>0.02*(100-H6)</f>
        <v>0.9</v>
      </c>
      <c r="X4" s="38">
        <v>0.8</v>
      </c>
      <c r="Y4" s="38">
        <f>MAX(W4:X4)</f>
        <v>0.9</v>
      </c>
    </row>
    <row r="5" spans="1:25" ht="13" customHeight="1">
      <c r="A5" s="299" t="s">
        <v>9</v>
      </c>
      <c r="B5" s="299"/>
      <c r="C5" s="299"/>
      <c r="D5" s="299"/>
      <c r="E5" s="299"/>
      <c r="F5" s="299"/>
      <c r="G5" s="230"/>
      <c r="H5" s="306"/>
      <c r="I5" s="307"/>
      <c r="J5" s="308"/>
      <c r="L5" s="65"/>
      <c r="M5" s="65"/>
      <c r="N5" s="74"/>
      <c r="R5" s="33"/>
      <c r="S5" s="39"/>
      <c r="T5" s="40" t="s">
        <v>76</v>
      </c>
      <c r="U5" s="41">
        <v>1.5</v>
      </c>
      <c r="V5" s="42"/>
      <c r="W5" s="38"/>
    </row>
    <row r="6" spans="1:25" ht="13" customHeight="1">
      <c r="A6" s="299" t="s">
        <v>11</v>
      </c>
      <c r="B6" s="299"/>
      <c r="C6" s="299"/>
      <c r="D6" s="299"/>
      <c r="E6" s="299"/>
      <c r="F6" s="299"/>
      <c r="G6" s="230"/>
      <c r="H6" s="227">
        <v>55</v>
      </c>
      <c r="I6" s="231" t="s">
        <v>144</v>
      </c>
      <c r="J6" s="85" t="s">
        <v>99</v>
      </c>
      <c r="L6" s="65"/>
      <c r="M6" s="65"/>
      <c r="N6" s="74"/>
      <c r="R6" s="33">
        <f>IF(H6&lt;=45,U6,IF(H6&lt;=80,U7,U8))</f>
        <v>3</v>
      </c>
      <c r="S6" s="34"/>
      <c r="T6" s="35" t="s">
        <v>78</v>
      </c>
      <c r="U6" s="36">
        <v>4</v>
      </c>
      <c r="V6" s="37"/>
      <c r="W6" s="38"/>
    </row>
    <row r="7" spans="1:25" ht="13" customHeight="1">
      <c r="A7" s="88" t="s">
        <v>13</v>
      </c>
      <c r="B7" s="88"/>
      <c r="C7" s="88"/>
      <c r="D7" s="88"/>
      <c r="E7" s="88"/>
      <c r="F7" s="88"/>
      <c r="G7" s="88"/>
      <c r="H7" s="204">
        <f>IF(J6="A",R4,IF(J6="B",R6,IF(J6="C",R9,IF(J6="D",R10,IF(J6="E",R14,IF(J6="F",R16,IF(J6="G",R18,IF(J6="H",R21,IF(J6="K",R22,IF(J6="HR-N",R25,IF(J6="HR-TW",R26,"")))))))))))</f>
        <v>4.5</v>
      </c>
      <c r="I7" s="86" t="s">
        <v>154</v>
      </c>
      <c r="J7" s="228"/>
      <c r="L7" s="65"/>
      <c r="M7" s="65"/>
      <c r="N7" s="74"/>
      <c r="R7" s="33"/>
      <c r="S7" s="43" t="s">
        <v>79</v>
      </c>
      <c r="T7" s="44" t="s">
        <v>80</v>
      </c>
      <c r="U7" s="45">
        <v>3</v>
      </c>
      <c r="V7" s="46" t="s">
        <v>81</v>
      </c>
      <c r="W7" s="38">
        <f>0.04*(130-H6)</f>
        <v>3</v>
      </c>
    </row>
    <row r="8" spans="1:25" ht="13" customHeight="1">
      <c r="A8" s="299" t="s">
        <v>82</v>
      </c>
      <c r="B8" s="299"/>
      <c r="C8" s="299"/>
      <c r="D8" s="299"/>
      <c r="E8" s="299"/>
      <c r="F8" s="299"/>
      <c r="G8" s="88"/>
      <c r="H8" s="297">
        <f>IF(J6="A",Y4,IF(J6="B",W7,IF(J6="C",Y9,IF(J6="D",Y10,IF(J6="E",W14,IF(J6="F",W16,IF(J6="G",W19,IF(J6="H",W21,IF(J6="K",W23,IF(J6="HR-N",Y25,IF(J6="HR-TW",Y26,"")))))))))))</f>
        <v>3</v>
      </c>
      <c r="I8" s="86" t="s">
        <v>144</v>
      </c>
      <c r="J8" s="228"/>
      <c r="L8" s="65"/>
      <c r="M8" s="65"/>
      <c r="N8" s="74"/>
      <c r="R8" s="33"/>
      <c r="S8" s="39"/>
      <c r="T8" s="40" t="s">
        <v>83</v>
      </c>
      <c r="U8" s="41">
        <v>2</v>
      </c>
      <c r="V8" s="42"/>
      <c r="W8" s="38"/>
    </row>
    <row r="9" spans="1:25" ht="13" customHeight="1">
      <c r="A9" s="299" t="s">
        <v>17</v>
      </c>
      <c r="B9" s="299"/>
      <c r="C9" s="299"/>
      <c r="D9" s="299"/>
      <c r="E9" s="299"/>
      <c r="F9" s="299"/>
      <c r="G9" s="88"/>
      <c r="H9" s="297">
        <f>H6+H7</f>
        <v>59.5</v>
      </c>
      <c r="I9" s="86" t="s">
        <v>144</v>
      </c>
      <c r="J9" s="228"/>
      <c r="L9" s="65"/>
      <c r="M9" s="65"/>
      <c r="N9" s="74"/>
      <c r="R9" s="33">
        <f>U9</f>
        <v>1.5</v>
      </c>
      <c r="S9" s="29" t="s">
        <v>77</v>
      </c>
      <c r="T9" s="30" t="s">
        <v>84</v>
      </c>
      <c r="U9" s="47">
        <v>1.5</v>
      </c>
      <c r="V9" s="48" t="s">
        <v>85</v>
      </c>
      <c r="W9" s="38">
        <f>0.02*(100-H6)</f>
        <v>0.9</v>
      </c>
      <c r="X9" s="38">
        <v>0.8</v>
      </c>
      <c r="Y9" s="38">
        <f>MAX(W9:X9)</f>
        <v>0.9</v>
      </c>
    </row>
    <row r="10" spans="1:25" ht="13" customHeight="1">
      <c r="A10" s="299" t="s">
        <v>18</v>
      </c>
      <c r="B10" s="299"/>
      <c r="C10" s="299"/>
      <c r="D10" s="299"/>
      <c r="E10" s="299"/>
      <c r="F10" s="299"/>
      <c r="G10" s="88"/>
      <c r="H10" s="297">
        <f>H6-H7</f>
        <v>50.5</v>
      </c>
      <c r="I10" s="86" t="s">
        <v>144</v>
      </c>
      <c r="J10" s="228"/>
      <c r="L10" s="65"/>
      <c r="M10" s="65"/>
      <c r="N10" s="74"/>
      <c r="R10" s="33">
        <f>IF(H6&lt;=70,U10,U13)</f>
        <v>2</v>
      </c>
      <c r="S10" s="34" t="s">
        <v>86</v>
      </c>
      <c r="T10" s="35" t="s">
        <v>87</v>
      </c>
      <c r="U10" s="36">
        <v>2</v>
      </c>
      <c r="V10" s="37" t="s">
        <v>88</v>
      </c>
      <c r="W10" s="38">
        <f>0.02*(100-H6)</f>
        <v>0.9</v>
      </c>
      <c r="X10" s="38">
        <v>0.8</v>
      </c>
      <c r="Y10" s="38">
        <f>MAX(W10:X10)</f>
        <v>0.9</v>
      </c>
    </row>
    <row r="11" spans="1:25" ht="13" customHeight="1">
      <c r="A11" s="60"/>
      <c r="B11" s="60"/>
      <c r="C11" s="60"/>
      <c r="D11" s="60"/>
      <c r="E11" s="65"/>
      <c r="F11" s="65"/>
      <c r="G11" s="222"/>
      <c r="H11" s="223"/>
      <c r="I11" s="228"/>
      <c r="J11" s="229"/>
      <c r="K11" s="228"/>
      <c r="L11" s="65"/>
      <c r="M11" s="65"/>
      <c r="N11" s="224"/>
      <c r="R11" s="33"/>
      <c r="S11" s="43"/>
      <c r="T11" s="44"/>
      <c r="U11" s="45"/>
      <c r="V11" s="46"/>
      <c r="W11" s="38"/>
      <c r="X11" s="38"/>
      <c r="Y11" s="38"/>
    </row>
    <row r="12" spans="1:25" ht="13" customHeight="1">
      <c r="A12" s="60"/>
      <c r="B12" s="60"/>
      <c r="C12" s="60"/>
      <c r="D12" s="60"/>
      <c r="E12" s="65"/>
      <c r="F12" s="65"/>
      <c r="G12" s="222"/>
      <c r="H12" s="223"/>
      <c r="I12" s="68"/>
      <c r="J12" s="65"/>
      <c r="K12" s="66"/>
      <c r="L12" s="65"/>
      <c r="M12" s="65"/>
      <c r="N12" s="225"/>
      <c r="R12" s="33"/>
      <c r="S12" s="43"/>
      <c r="T12" s="44"/>
      <c r="U12" s="45"/>
      <c r="V12" s="46"/>
      <c r="W12" s="38"/>
      <c r="X12" s="38"/>
      <c r="Y12" s="38"/>
    </row>
    <row r="13" spans="1:25" ht="13" customHeight="1">
      <c r="A13" s="65"/>
      <c r="B13" s="65"/>
      <c r="C13" s="65"/>
      <c r="D13" s="65"/>
      <c r="E13" s="65"/>
      <c r="F13" s="65"/>
      <c r="G13" s="60"/>
      <c r="H13" s="66"/>
      <c r="I13" s="65"/>
      <c r="J13" s="65"/>
      <c r="K13" s="66"/>
      <c r="L13" s="65"/>
      <c r="M13" s="65"/>
      <c r="N13" s="226"/>
      <c r="R13" s="33"/>
      <c r="S13" s="39"/>
      <c r="T13" s="40" t="s">
        <v>89</v>
      </c>
      <c r="U13" s="41">
        <v>1.5</v>
      </c>
      <c r="V13" s="42"/>
      <c r="W13" s="38"/>
    </row>
    <row r="14" spans="1:25" ht="102" customHeight="1">
      <c r="A14" s="298" t="s">
        <v>20</v>
      </c>
      <c r="B14" s="298" t="s">
        <v>155</v>
      </c>
      <c r="C14" s="298" t="s">
        <v>156</v>
      </c>
      <c r="D14" s="298" t="s">
        <v>21</v>
      </c>
      <c r="E14" s="298" t="s">
        <v>145</v>
      </c>
      <c r="F14" s="298" t="s">
        <v>146</v>
      </c>
      <c r="G14" s="298" t="s">
        <v>147</v>
      </c>
      <c r="H14" s="298" t="s">
        <v>148</v>
      </c>
      <c r="I14" s="298" t="s">
        <v>149</v>
      </c>
      <c r="J14" s="298" t="s">
        <v>150</v>
      </c>
      <c r="K14" s="298" t="s">
        <v>151</v>
      </c>
      <c r="L14" s="298" t="s">
        <v>152</v>
      </c>
      <c r="M14" s="323" t="s">
        <v>122</v>
      </c>
      <c r="N14" s="324"/>
      <c r="R14" s="33">
        <f>IF(H6&lt;=90,U14,U15)</f>
        <v>2.5</v>
      </c>
      <c r="S14" s="34" t="s">
        <v>90</v>
      </c>
      <c r="T14" s="35" t="s">
        <v>91</v>
      </c>
      <c r="U14" s="36">
        <v>2.5</v>
      </c>
      <c r="V14" s="37" t="s">
        <v>92</v>
      </c>
      <c r="W14" s="38">
        <f>0.04*(130-H6)</f>
        <v>3</v>
      </c>
    </row>
    <row r="15" spans="1:25" ht="14.25" customHeight="1">
      <c r="A15" s="234">
        <v>1</v>
      </c>
      <c r="B15" s="191" t="s">
        <v>153</v>
      </c>
      <c r="C15" s="157">
        <v>42826</v>
      </c>
      <c r="D15" s="235">
        <f>IF(ISBLANK($C15),"",TRUNC((C15-WEEKDAY(C15,2)-DATE(YEAR(C15+4-WEEKDAY(C15,2)),1,-10))/7))</f>
        <v>13</v>
      </c>
      <c r="E15" s="237">
        <v>55</v>
      </c>
      <c r="F15" s="237">
        <v>55</v>
      </c>
      <c r="G15" s="237">
        <v>55</v>
      </c>
      <c r="H15" s="237">
        <v>55.2</v>
      </c>
      <c r="I15" s="237">
        <v>55.6</v>
      </c>
      <c r="J15" s="238">
        <f>IF(ISBLANK($E15),"",AVERAGE(E15:I15))</f>
        <v>55.160000000000004</v>
      </c>
      <c r="K15" s="239">
        <f t="shared" ref="K15:K46" si="0">IF(ISBLANK($E15),"",(J15-$H$6))</f>
        <v>0.16000000000000369</v>
      </c>
      <c r="L15" s="239">
        <f>IF(ISBLANK($F15),"",MAX(E15:I15)-MIN(E15:I15))</f>
        <v>0.60000000000000142</v>
      </c>
      <c r="M15" s="322" t="s">
        <v>123</v>
      </c>
      <c r="N15" s="322"/>
      <c r="R15" s="33"/>
      <c r="S15" s="39"/>
      <c r="T15" s="40" t="s">
        <v>93</v>
      </c>
      <c r="U15" s="41">
        <v>2</v>
      </c>
      <c r="V15" s="42"/>
      <c r="W15" s="38"/>
    </row>
    <row r="16" spans="1:25" ht="15">
      <c r="A16" s="232">
        <v>2</v>
      </c>
      <c r="B16" s="240"/>
      <c r="C16" s="241"/>
      <c r="D16" s="233" t="str">
        <f t="shared" ref="D16:D79" si="1">IF(ISBLANK($C16),"",TRUNC((C16-WEEKDAY(C16,2)-DATE(YEAR(C16+4-WEEKDAY(C16,2)),1,-10))/7))</f>
        <v/>
      </c>
      <c r="E16" s="242"/>
      <c r="F16" s="242"/>
      <c r="G16" s="242"/>
      <c r="H16" s="242"/>
      <c r="I16" s="242"/>
      <c r="J16" s="243" t="str">
        <f>IF(ISBLANK($E16),"",AVERAGE(E16:I16))</f>
        <v/>
      </c>
      <c r="K16" s="244" t="str">
        <f t="shared" si="0"/>
        <v/>
      </c>
      <c r="L16" s="244" t="str">
        <f t="shared" ref="L16:L79" si="2">IF(ISBLANK($F16),"",MAX(E16:I16)-MIN(E16:I16))</f>
        <v/>
      </c>
      <c r="M16" s="319"/>
      <c r="N16" s="319"/>
      <c r="R16" s="33">
        <f>IF(H6&lt;=90,U16,U17)</f>
        <v>3</v>
      </c>
      <c r="S16" s="34" t="s">
        <v>94</v>
      </c>
      <c r="T16" s="35" t="s">
        <v>95</v>
      </c>
      <c r="U16" s="36">
        <v>3</v>
      </c>
      <c r="V16" s="37" t="s">
        <v>96</v>
      </c>
      <c r="W16" s="38">
        <f>0.04*(130-H6)</f>
        <v>3</v>
      </c>
    </row>
    <row r="17" spans="1:25" ht="15">
      <c r="A17" s="236">
        <v>3</v>
      </c>
      <c r="B17" s="245"/>
      <c r="C17" s="246"/>
      <c r="D17" s="111" t="str">
        <f t="shared" si="1"/>
        <v/>
      </c>
      <c r="E17" s="247"/>
      <c r="F17" s="247"/>
      <c r="G17" s="247"/>
      <c r="H17" s="247"/>
      <c r="I17" s="247"/>
      <c r="J17" s="248" t="str">
        <f t="shared" ref="J17:J80" si="3">IF(ISBLANK($E17),"",AVERAGE(E17:I17))</f>
        <v/>
      </c>
      <c r="K17" s="244" t="str">
        <f t="shared" si="0"/>
        <v/>
      </c>
      <c r="L17" s="244" t="str">
        <f t="shared" si="2"/>
        <v/>
      </c>
      <c r="M17" s="318"/>
      <c r="N17" s="318"/>
      <c r="R17" s="33"/>
      <c r="S17" s="49"/>
      <c r="T17" s="40" t="s">
        <v>97</v>
      </c>
      <c r="U17" s="41">
        <v>2</v>
      </c>
      <c r="V17" s="42"/>
      <c r="W17" s="38"/>
    </row>
    <row r="18" spans="1:25" ht="15">
      <c r="A18" s="232">
        <v>4</v>
      </c>
      <c r="B18" s="240"/>
      <c r="C18" s="241"/>
      <c r="D18" s="233" t="str">
        <f t="shared" si="1"/>
        <v/>
      </c>
      <c r="E18" s="242"/>
      <c r="F18" s="242"/>
      <c r="G18" s="242"/>
      <c r="H18" s="242"/>
      <c r="I18" s="242"/>
      <c r="J18" s="243" t="str">
        <f t="shared" si="3"/>
        <v/>
      </c>
      <c r="K18" s="244" t="str">
        <f t="shared" si="0"/>
        <v/>
      </c>
      <c r="L18" s="244" t="str">
        <f t="shared" si="2"/>
        <v/>
      </c>
      <c r="M18" s="319"/>
      <c r="N18" s="319"/>
      <c r="R18" s="33">
        <f>IF(H6&lt;=50,U18,IF(H6&lt;=75,U19,U20))</f>
        <v>4.5</v>
      </c>
      <c r="S18" s="34"/>
      <c r="T18" s="35" t="s">
        <v>98</v>
      </c>
      <c r="U18" s="36">
        <v>6</v>
      </c>
      <c r="V18" s="37"/>
      <c r="W18" s="38"/>
    </row>
    <row r="19" spans="1:25" ht="15">
      <c r="A19" s="236">
        <v>5</v>
      </c>
      <c r="B19" s="196"/>
      <c r="C19" s="161"/>
      <c r="D19" s="111" t="str">
        <f t="shared" si="1"/>
        <v/>
      </c>
      <c r="E19" s="249"/>
      <c r="F19" s="249"/>
      <c r="G19" s="249"/>
      <c r="H19" s="249"/>
      <c r="I19" s="249"/>
      <c r="J19" s="248" t="str">
        <f t="shared" si="3"/>
        <v/>
      </c>
      <c r="K19" s="244" t="str">
        <f t="shared" si="0"/>
        <v/>
      </c>
      <c r="L19" s="244" t="str">
        <f t="shared" si="2"/>
        <v/>
      </c>
      <c r="M19" s="318"/>
      <c r="N19" s="318"/>
      <c r="R19" s="33"/>
      <c r="S19" s="43" t="s">
        <v>99</v>
      </c>
      <c r="T19" s="44" t="s">
        <v>100</v>
      </c>
      <c r="U19" s="45">
        <v>4.5</v>
      </c>
      <c r="V19" s="46" t="s">
        <v>101</v>
      </c>
      <c r="W19" s="38">
        <f>0.04*(130-H6)</f>
        <v>3</v>
      </c>
    </row>
    <row r="20" spans="1:25" ht="15">
      <c r="A20" s="232">
        <v>6</v>
      </c>
      <c r="B20" s="240"/>
      <c r="C20" s="241"/>
      <c r="D20" s="233" t="str">
        <f t="shared" si="1"/>
        <v/>
      </c>
      <c r="E20" s="242"/>
      <c r="F20" s="242"/>
      <c r="G20" s="242"/>
      <c r="H20" s="242"/>
      <c r="I20" s="242"/>
      <c r="J20" s="243" t="str">
        <f t="shared" si="3"/>
        <v/>
      </c>
      <c r="K20" s="244" t="str">
        <f t="shared" si="0"/>
        <v/>
      </c>
      <c r="L20" s="244" t="str">
        <f t="shared" si="2"/>
        <v/>
      </c>
      <c r="M20" s="319"/>
      <c r="N20" s="319"/>
      <c r="R20" s="33"/>
      <c r="S20" s="49"/>
      <c r="T20" s="40" t="s">
        <v>102</v>
      </c>
      <c r="U20" s="41">
        <v>3</v>
      </c>
      <c r="V20" s="50"/>
      <c r="W20" s="38"/>
    </row>
    <row r="21" spans="1:25" ht="15">
      <c r="A21" s="236">
        <v>7</v>
      </c>
      <c r="B21" s="245"/>
      <c r="C21" s="246"/>
      <c r="D21" s="111" t="str">
        <f t="shared" si="1"/>
        <v/>
      </c>
      <c r="E21" s="247"/>
      <c r="F21" s="247"/>
      <c r="G21" s="247"/>
      <c r="H21" s="247"/>
      <c r="I21" s="247"/>
      <c r="J21" s="248" t="str">
        <f t="shared" si="3"/>
        <v/>
      </c>
      <c r="K21" s="244" t="str">
        <f t="shared" si="0"/>
        <v/>
      </c>
      <c r="L21" s="244" t="str">
        <f t="shared" si="2"/>
        <v/>
      </c>
      <c r="M21" s="318"/>
      <c r="N21" s="318"/>
      <c r="R21" s="33">
        <f>U21</f>
        <v>2</v>
      </c>
      <c r="S21" s="29" t="s">
        <v>103</v>
      </c>
      <c r="T21" s="30" t="s">
        <v>104</v>
      </c>
      <c r="U21" s="36">
        <v>2</v>
      </c>
      <c r="V21" s="51" t="s">
        <v>105</v>
      </c>
      <c r="W21" s="38">
        <f>0.04*(130-H6)</f>
        <v>3</v>
      </c>
    </row>
    <row r="22" spans="1:25" ht="15">
      <c r="A22" s="232">
        <v>8</v>
      </c>
      <c r="B22" s="240"/>
      <c r="C22" s="241"/>
      <c r="D22" s="233" t="str">
        <f t="shared" si="1"/>
        <v/>
      </c>
      <c r="E22" s="242"/>
      <c r="F22" s="242"/>
      <c r="G22" s="242"/>
      <c r="H22" s="242"/>
      <c r="I22" s="242"/>
      <c r="J22" s="243" t="str">
        <f t="shared" si="3"/>
        <v/>
      </c>
      <c r="K22" s="244" t="str">
        <f t="shared" si="0"/>
        <v/>
      </c>
      <c r="L22" s="244" t="str">
        <f t="shared" si="2"/>
        <v/>
      </c>
      <c r="M22" s="319"/>
      <c r="N22" s="319"/>
      <c r="R22" s="52">
        <f>IF(H6&lt;=60,U22,IF(H6&lt;=80,U23,U24))</f>
        <v>4</v>
      </c>
      <c r="S22" s="34"/>
      <c r="T22" s="53" t="s">
        <v>106</v>
      </c>
      <c r="U22" s="36">
        <v>4</v>
      </c>
      <c r="V22" s="54"/>
      <c r="W22" s="38"/>
    </row>
    <row r="23" spans="1:25" ht="15">
      <c r="A23" s="236">
        <v>9</v>
      </c>
      <c r="B23" s="196"/>
      <c r="C23" s="161"/>
      <c r="D23" s="111" t="str">
        <f t="shared" si="1"/>
        <v/>
      </c>
      <c r="E23" s="249"/>
      <c r="F23" s="249"/>
      <c r="G23" s="249"/>
      <c r="H23" s="249"/>
      <c r="I23" s="249"/>
      <c r="J23" s="248" t="str">
        <f t="shared" si="3"/>
        <v/>
      </c>
      <c r="K23" s="244" t="str">
        <f t="shared" si="0"/>
        <v/>
      </c>
      <c r="L23" s="244" t="str">
        <f t="shared" si="2"/>
        <v/>
      </c>
      <c r="M23" s="318"/>
      <c r="N23" s="318"/>
      <c r="R23" s="55"/>
      <c r="S23" s="43" t="s">
        <v>107</v>
      </c>
      <c r="T23" s="56" t="s">
        <v>108</v>
      </c>
      <c r="U23" s="45">
        <v>3</v>
      </c>
      <c r="V23" s="46" t="s">
        <v>109</v>
      </c>
      <c r="W23" s="38">
        <f>0.04*(130-H6)</f>
        <v>3</v>
      </c>
    </row>
    <row r="24" spans="1:25" ht="15">
      <c r="A24" s="232">
        <v>10</v>
      </c>
      <c r="B24" s="240"/>
      <c r="C24" s="241"/>
      <c r="D24" s="233" t="str">
        <f t="shared" si="1"/>
        <v/>
      </c>
      <c r="E24" s="242"/>
      <c r="F24" s="242"/>
      <c r="G24" s="242"/>
      <c r="H24" s="242"/>
      <c r="I24" s="242"/>
      <c r="J24" s="243" t="str">
        <f t="shared" si="3"/>
        <v/>
      </c>
      <c r="K24" s="244" t="str">
        <f t="shared" si="0"/>
        <v/>
      </c>
      <c r="L24" s="248" t="str">
        <f t="shared" si="2"/>
        <v/>
      </c>
      <c r="M24" s="319"/>
      <c r="N24" s="319"/>
      <c r="R24" s="55"/>
      <c r="S24" s="39"/>
      <c r="T24" s="57" t="s">
        <v>110</v>
      </c>
      <c r="U24" s="41">
        <v>2</v>
      </c>
      <c r="V24" s="50"/>
      <c r="W24" s="38"/>
    </row>
    <row r="25" spans="1:25" ht="15">
      <c r="A25" s="236">
        <v>11</v>
      </c>
      <c r="B25" s="245"/>
      <c r="C25" s="246"/>
      <c r="D25" s="111" t="str">
        <f t="shared" si="1"/>
        <v/>
      </c>
      <c r="E25" s="247"/>
      <c r="F25" s="247"/>
      <c r="G25" s="247"/>
      <c r="H25" s="247"/>
      <c r="I25" s="247"/>
      <c r="J25" s="248" t="str">
        <f t="shared" si="3"/>
        <v/>
      </c>
      <c r="K25" s="244" t="str">
        <f t="shared" si="0"/>
        <v/>
      </c>
      <c r="L25" s="244" t="str">
        <f t="shared" si="2"/>
        <v/>
      </c>
      <c r="M25" s="318"/>
      <c r="N25" s="318"/>
      <c r="R25" s="52">
        <f>U25</f>
        <v>2</v>
      </c>
      <c r="S25" s="29" t="s">
        <v>111</v>
      </c>
      <c r="T25" s="30" t="s">
        <v>112</v>
      </c>
      <c r="U25" s="41">
        <v>2</v>
      </c>
      <c r="V25" s="51" t="s">
        <v>113</v>
      </c>
      <c r="W25" s="38">
        <f>0.04*(130-H6)</f>
        <v>3</v>
      </c>
      <c r="X25" s="38">
        <v>1.2</v>
      </c>
      <c r="Y25" s="38">
        <f>MAX(W25:X25)</f>
        <v>3</v>
      </c>
    </row>
    <row r="26" spans="1:25" ht="15">
      <c r="A26" s="232">
        <v>12</v>
      </c>
      <c r="B26" s="240"/>
      <c r="C26" s="241"/>
      <c r="D26" s="233" t="str">
        <f t="shared" si="1"/>
        <v/>
      </c>
      <c r="E26" s="242"/>
      <c r="F26" s="242"/>
      <c r="G26" s="242"/>
      <c r="H26" s="242"/>
      <c r="I26" s="242"/>
      <c r="J26" s="243" t="str">
        <f t="shared" si="3"/>
        <v/>
      </c>
      <c r="K26" s="244" t="str">
        <f t="shared" si="0"/>
        <v/>
      </c>
      <c r="L26" s="244" t="str">
        <f t="shared" si="2"/>
        <v/>
      </c>
      <c r="M26" s="319"/>
      <c r="N26" s="319"/>
      <c r="R26" s="52">
        <f>U26</f>
        <v>3</v>
      </c>
      <c r="S26" s="29" t="s">
        <v>114</v>
      </c>
      <c r="T26" s="30" t="s">
        <v>115</v>
      </c>
      <c r="U26" s="47">
        <v>3</v>
      </c>
      <c r="V26" s="51" t="s">
        <v>116</v>
      </c>
      <c r="W26" s="38">
        <f>0.03*(130-H6)</f>
        <v>2.25</v>
      </c>
      <c r="X26" s="38">
        <v>2.4</v>
      </c>
      <c r="Y26" s="38">
        <f>MAX(W26:X26)</f>
        <v>2.4</v>
      </c>
    </row>
    <row r="27" spans="1:25" ht="15">
      <c r="A27" s="236">
        <v>13</v>
      </c>
      <c r="B27" s="196"/>
      <c r="C27" s="161"/>
      <c r="D27" s="111" t="str">
        <f t="shared" si="1"/>
        <v/>
      </c>
      <c r="E27" s="249"/>
      <c r="F27" s="249"/>
      <c r="G27" s="249"/>
      <c r="H27" s="249"/>
      <c r="I27" s="249"/>
      <c r="J27" s="248" t="str">
        <f t="shared" si="3"/>
        <v/>
      </c>
      <c r="K27" s="244" t="str">
        <f t="shared" si="0"/>
        <v/>
      </c>
      <c r="L27" s="244" t="str">
        <f t="shared" si="2"/>
        <v/>
      </c>
      <c r="M27" s="318"/>
      <c r="N27" s="318"/>
    </row>
    <row r="28" spans="1:25" ht="15">
      <c r="A28" s="232">
        <v>14</v>
      </c>
      <c r="B28" s="240"/>
      <c r="C28" s="241"/>
      <c r="D28" s="233" t="str">
        <f t="shared" si="1"/>
        <v/>
      </c>
      <c r="E28" s="242"/>
      <c r="F28" s="242"/>
      <c r="G28" s="242"/>
      <c r="H28" s="242"/>
      <c r="I28" s="242"/>
      <c r="J28" s="243" t="str">
        <f t="shared" si="3"/>
        <v/>
      </c>
      <c r="K28" s="244" t="str">
        <f t="shared" si="0"/>
        <v/>
      </c>
      <c r="L28" s="244" t="str">
        <f t="shared" si="2"/>
        <v/>
      </c>
      <c r="M28" s="319"/>
      <c r="N28" s="319"/>
    </row>
    <row r="29" spans="1:25" ht="15">
      <c r="A29" s="236">
        <v>15</v>
      </c>
      <c r="B29" s="245"/>
      <c r="C29" s="246"/>
      <c r="D29" s="111" t="str">
        <f t="shared" si="1"/>
        <v/>
      </c>
      <c r="E29" s="247"/>
      <c r="F29" s="247"/>
      <c r="G29" s="247"/>
      <c r="H29" s="247"/>
      <c r="I29" s="247"/>
      <c r="J29" s="248" t="str">
        <f t="shared" si="3"/>
        <v/>
      </c>
      <c r="K29" s="244" t="str">
        <f t="shared" si="0"/>
        <v/>
      </c>
      <c r="L29" s="244" t="str">
        <f t="shared" si="2"/>
        <v/>
      </c>
      <c r="M29" s="318"/>
      <c r="N29" s="318"/>
    </row>
    <row r="30" spans="1:25" ht="15">
      <c r="A30" s="232">
        <v>16</v>
      </c>
      <c r="B30" s="240"/>
      <c r="C30" s="241"/>
      <c r="D30" s="233" t="str">
        <f t="shared" si="1"/>
        <v/>
      </c>
      <c r="E30" s="242"/>
      <c r="F30" s="242"/>
      <c r="G30" s="242"/>
      <c r="H30" s="242"/>
      <c r="I30" s="242"/>
      <c r="J30" s="243" t="str">
        <f t="shared" si="3"/>
        <v/>
      </c>
      <c r="K30" s="244" t="str">
        <f t="shared" si="0"/>
        <v/>
      </c>
      <c r="L30" s="244" t="str">
        <f t="shared" si="2"/>
        <v/>
      </c>
      <c r="M30" s="319"/>
      <c r="N30" s="319"/>
    </row>
    <row r="31" spans="1:25" ht="15">
      <c r="A31" s="236">
        <v>17</v>
      </c>
      <c r="B31" s="196"/>
      <c r="C31" s="161"/>
      <c r="D31" s="111" t="str">
        <f t="shared" si="1"/>
        <v/>
      </c>
      <c r="E31" s="249"/>
      <c r="F31" s="249"/>
      <c r="G31" s="249"/>
      <c r="H31" s="249"/>
      <c r="I31" s="249"/>
      <c r="J31" s="248" t="str">
        <f t="shared" si="3"/>
        <v/>
      </c>
      <c r="K31" s="244" t="str">
        <f t="shared" si="0"/>
        <v/>
      </c>
      <c r="L31" s="244" t="str">
        <f t="shared" si="2"/>
        <v/>
      </c>
      <c r="M31" s="318"/>
      <c r="N31" s="318"/>
    </row>
    <row r="32" spans="1:25" ht="15">
      <c r="A32" s="232">
        <v>18</v>
      </c>
      <c r="B32" s="240"/>
      <c r="C32" s="241"/>
      <c r="D32" s="233" t="str">
        <f t="shared" si="1"/>
        <v/>
      </c>
      <c r="E32" s="242"/>
      <c r="F32" s="242"/>
      <c r="G32" s="242"/>
      <c r="H32" s="242"/>
      <c r="I32" s="242"/>
      <c r="J32" s="243" t="str">
        <f t="shared" si="3"/>
        <v/>
      </c>
      <c r="K32" s="244" t="str">
        <f t="shared" si="0"/>
        <v/>
      </c>
      <c r="L32" s="244" t="str">
        <f t="shared" si="2"/>
        <v/>
      </c>
      <c r="M32" s="319"/>
      <c r="N32" s="319"/>
    </row>
    <row r="33" spans="1:14" ht="15">
      <c r="A33" s="236">
        <v>19</v>
      </c>
      <c r="B33" s="245"/>
      <c r="C33" s="246"/>
      <c r="D33" s="111" t="str">
        <f t="shared" si="1"/>
        <v/>
      </c>
      <c r="E33" s="247"/>
      <c r="F33" s="247"/>
      <c r="G33" s="247"/>
      <c r="H33" s="247"/>
      <c r="I33" s="247"/>
      <c r="J33" s="248" t="str">
        <f t="shared" si="3"/>
        <v/>
      </c>
      <c r="K33" s="244" t="str">
        <f t="shared" si="0"/>
        <v/>
      </c>
      <c r="L33" s="244" t="str">
        <f t="shared" si="2"/>
        <v/>
      </c>
      <c r="M33" s="318"/>
      <c r="N33" s="318"/>
    </row>
    <row r="34" spans="1:14" ht="15">
      <c r="A34" s="232">
        <v>20</v>
      </c>
      <c r="B34" s="240"/>
      <c r="C34" s="241"/>
      <c r="D34" s="233" t="str">
        <f t="shared" si="1"/>
        <v/>
      </c>
      <c r="E34" s="242"/>
      <c r="F34" s="242"/>
      <c r="G34" s="242"/>
      <c r="H34" s="242"/>
      <c r="I34" s="242"/>
      <c r="J34" s="243" t="str">
        <f t="shared" si="3"/>
        <v/>
      </c>
      <c r="K34" s="244" t="str">
        <f t="shared" si="0"/>
        <v/>
      </c>
      <c r="L34" s="244" t="str">
        <f t="shared" si="2"/>
        <v/>
      </c>
      <c r="M34" s="319"/>
      <c r="N34" s="319"/>
    </row>
    <row r="35" spans="1:14" ht="15">
      <c r="A35" s="236">
        <v>21</v>
      </c>
      <c r="B35" s="196"/>
      <c r="C35" s="161"/>
      <c r="D35" s="111" t="str">
        <f t="shared" si="1"/>
        <v/>
      </c>
      <c r="E35" s="249"/>
      <c r="F35" s="249"/>
      <c r="G35" s="249"/>
      <c r="H35" s="249"/>
      <c r="I35" s="249"/>
      <c r="J35" s="248" t="str">
        <f t="shared" si="3"/>
        <v/>
      </c>
      <c r="K35" s="244" t="str">
        <f t="shared" si="0"/>
        <v/>
      </c>
      <c r="L35" s="244" t="str">
        <f t="shared" si="2"/>
        <v/>
      </c>
      <c r="M35" s="318"/>
      <c r="N35" s="318"/>
    </row>
    <row r="36" spans="1:14" ht="15">
      <c r="A36" s="232">
        <v>22</v>
      </c>
      <c r="B36" s="240"/>
      <c r="C36" s="241"/>
      <c r="D36" s="233" t="str">
        <f t="shared" si="1"/>
        <v/>
      </c>
      <c r="E36" s="242"/>
      <c r="F36" s="242"/>
      <c r="G36" s="242"/>
      <c r="H36" s="242"/>
      <c r="I36" s="242"/>
      <c r="J36" s="243" t="str">
        <f t="shared" si="3"/>
        <v/>
      </c>
      <c r="K36" s="244" t="str">
        <f t="shared" si="0"/>
        <v/>
      </c>
      <c r="L36" s="244" t="str">
        <f t="shared" si="2"/>
        <v/>
      </c>
      <c r="M36" s="319"/>
      <c r="N36" s="319"/>
    </row>
    <row r="37" spans="1:14" ht="15">
      <c r="A37" s="236">
        <v>23</v>
      </c>
      <c r="B37" s="245"/>
      <c r="C37" s="246"/>
      <c r="D37" s="111" t="str">
        <f t="shared" si="1"/>
        <v/>
      </c>
      <c r="E37" s="247"/>
      <c r="F37" s="247"/>
      <c r="G37" s="247"/>
      <c r="H37" s="247"/>
      <c r="I37" s="247"/>
      <c r="J37" s="248" t="str">
        <f t="shared" si="3"/>
        <v/>
      </c>
      <c r="K37" s="244" t="str">
        <f t="shared" si="0"/>
        <v/>
      </c>
      <c r="L37" s="244" t="str">
        <f t="shared" si="2"/>
        <v/>
      </c>
      <c r="M37" s="318"/>
      <c r="N37" s="318"/>
    </row>
    <row r="38" spans="1:14" ht="15">
      <c r="A38" s="232">
        <v>24</v>
      </c>
      <c r="B38" s="240"/>
      <c r="C38" s="241"/>
      <c r="D38" s="233" t="str">
        <f t="shared" si="1"/>
        <v/>
      </c>
      <c r="E38" s="242"/>
      <c r="F38" s="242"/>
      <c r="G38" s="242"/>
      <c r="H38" s="242"/>
      <c r="I38" s="242"/>
      <c r="J38" s="243" t="str">
        <f t="shared" si="3"/>
        <v/>
      </c>
      <c r="K38" s="244" t="str">
        <f t="shared" si="0"/>
        <v/>
      </c>
      <c r="L38" s="244" t="str">
        <f t="shared" si="2"/>
        <v/>
      </c>
      <c r="M38" s="319"/>
      <c r="N38" s="319"/>
    </row>
    <row r="39" spans="1:14" ht="15">
      <c r="A39" s="236">
        <v>25</v>
      </c>
      <c r="B39" s="196"/>
      <c r="C39" s="161"/>
      <c r="D39" s="111" t="str">
        <f t="shared" si="1"/>
        <v/>
      </c>
      <c r="E39" s="249"/>
      <c r="F39" s="249"/>
      <c r="G39" s="249"/>
      <c r="H39" s="249"/>
      <c r="I39" s="249"/>
      <c r="J39" s="248" t="str">
        <f t="shared" si="3"/>
        <v/>
      </c>
      <c r="K39" s="244" t="str">
        <f t="shared" si="0"/>
        <v/>
      </c>
      <c r="L39" s="244" t="str">
        <f t="shared" si="2"/>
        <v/>
      </c>
      <c r="M39" s="318"/>
      <c r="N39" s="318"/>
    </row>
    <row r="40" spans="1:14" ht="15">
      <c r="A40" s="232">
        <v>26</v>
      </c>
      <c r="B40" s="240"/>
      <c r="C40" s="241"/>
      <c r="D40" s="233" t="str">
        <f t="shared" si="1"/>
        <v/>
      </c>
      <c r="E40" s="242"/>
      <c r="F40" s="242"/>
      <c r="G40" s="242"/>
      <c r="H40" s="242"/>
      <c r="I40" s="242"/>
      <c r="J40" s="243" t="str">
        <f t="shared" si="3"/>
        <v/>
      </c>
      <c r="K40" s="244" t="str">
        <f t="shared" si="0"/>
        <v/>
      </c>
      <c r="L40" s="244" t="str">
        <f t="shared" si="2"/>
        <v/>
      </c>
      <c r="M40" s="319"/>
      <c r="N40" s="319"/>
    </row>
    <row r="41" spans="1:14" ht="15">
      <c r="A41" s="236">
        <v>27</v>
      </c>
      <c r="B41" s="245"/>
      <c r="C41" s="246"/>
      <c r="D41" s="111" t="str">
        <f t="shared" si="1"/>
        <v/>
      </c>
      <c r="E41" s="247"/>
      <c r="F41" s="247"/>
      <c r="G41" s="247"/>
      <c r="H41" s="247"/>
      <c r="I41" s="247"/>
      <c r="J41" s="248" t="str">
        <f t="shared" si="3"/>
        <v/>
      </c>
      <c r="K41" s="244" t="str">
        <f t="shared" si="0"/>
        <v/>
      </c>
      <c r="L41" s="244" t="str">
        <f t="shared" si="2"/>
        <v/>
      </c>
      <c r="M41" s="318"/>
      <c r="N41" s="318"/>
    </row>
    <row r="42" spans="1:14" ht="15">
      <c r="A42" s="232">
        <v>28</v>
      </c>
      <c r="B42" s="240"/>
      <c r="C42" s="241"/>
      <c r="D42" s="233" t="str">
        <f t="shared" si="1"/>
        <v/>
      </c>
      <c r="E42" s="242"/>
      <c r="F42" s="242"/>
      <c r="G42" s="242"/>
      <c r="H42" s="242"/>
      <c r="I42" s="242"/>
      <c r="J42" s="243" t="str">
        <f t="shared" si="3"/>
        <v/>
      </c>
      <c r="K42" s="244" t="str">
        <f t="shared" si="0"/>
        <v/>
      </c>
      <c r="L42" s="244" t="str">
        <f t="shared" si="2"/>
        <v/>
      </c>
      <c r="M42" s="319"/>
      <c r="N42" s="319"/>
    </row>
    <row r="43" spans="1:14" ht="15">
      <c r="A43" s="236">
        <v>29</v>
      </c>
      <c r="B43" s="196"/>
      <c r="C43" s="161"/>
      <c r="D43" s="111" t="str">
        <f t="shared" si="1"/>
        <v/>
      </c>
      <c r="E43" s="249"/>
      <c r="F43" s="249"/>
      <c r="G43" s="249"/>
      <c r="H43" s="249"/>
      <c r="I43" s="249"/>
      <c r="J43" s="248" t="str">
        <f t="shared" si="3"/>
        <v/>
      </c>
      <c r="K43" s="244" t="str">
        <f t="shared" si="0"/>
        <v/>
      </c>
      <c r="L43" s="244" t="str">
        <f t="shared" si="2"/>
        <v/>
      </c>
      <c r="M43" s="318"/>
      <c r="N43" s="318"/>
    </row>
    <row r="44" spans="1:14" ht="15">
      <c r="A44" s="232">
        <v>30</v>
      </c>
      <c r="B44" s="240"/>
      <c r="C44" s="241"/>
      <c r="D44" s="233" t="str">
        <f t="shared" si="1"/>
        <v/>
      </c>
      <c r="E44" s="242"/>
      <c r="F44" s="242"/>
      <c r="G44" s="242"/>
      <c r="H44" s="242"/>
      <c r="I44" s="242"/>
      <c r="J44" s="243" t="str">
        <f t="shared" si="3"/>
        <v/>
      </c>
      <c r="K44" s="244" t="str">
        <f t="shared" si="0"/>
        <v/>
      </c>
      <c r="L44" s="244" t="str">
        <f t="shared" si="2"/>
        <v/>
      </c>
      <c r="M44" s="319"/>
      <c r="N44" s="319"/>
    </row>
    <row r="45" spans="1:14" ht="15">
      <c r="A45" s="236">
        <v>31</v>
      </c>
      <c r="B45" s="245"/>
      <c r="C45" s="246"/>
      <c r="D45" s="111" t="str">
        <f t="shared" si="1"/>
        <v/>
      </c>
      <c r="E45" s="247"/>
      <c r="F45" s="247"/>
      <c r="G45" s="247"/>
      <c r="H45" s="247"/>
      <c r="I45" s="247"/>
      <c r="J45" s="248" t="str">
        <f t="shared" si="3"/>
        <v/>
      </c>
      <c r="K45" s="244" t="str">
        <f t="shared" si="0"/>
        <v/>
      </c>
      <c r="L45" s="244" t="str">
        <f t="shared" si="2"/>
        <v/>
      </c>
      <c r="M45" s="318"/>
      <c r="N45" s="318"/>
    </row>
    <row r="46" spans="1:14" ht="15">
      <c r="A46" s="232">
        <v>32</v>
      </c>
      <c r="B46" s="240"/>
      <c r="C46" s="241"/>
      <c r="D46" s="233" t="str">
        <f t="shared" si="1"/>
        <v/>
      </c>
      <c r="E46" s="242"/>
      <c r="F46" s="242"/>
      <c r="G46" s="242"/>
      <c r="H46" s="242"/>
      <c r="I46" s="242"/>
      <c r="J46" s="243" t="str">
        <f t="shared" si="3"/>
        <v/>
      </c>
      <c r="K46" s="244" t="str">
        <f t="shared" si="0"/>
        <v/>
      </c>
      <c r="L46" s="244" t="str">
        <f t="shared" si="2"/>
        <v/>
      </c>
      <c r="M46" s="319"/>
      <c r="N46" s="319"/>
    </row>
    <row r="47" spans="1:14" ht="15">
      <c r="A47" s="236">
        <v>33</v>
      </c>
      <c r="B47" s="196"/>
      <c r="C47" s="161"/>
      <c r="D47" s="111" t="str">
        <f t="shared" si="1"/>
        <v/>
      </c>
      <c r="E47" s="249"/>
      <c r="F47" s="249"/>
      <c r="G47" s="249"/>
      <c r="H47" s="249"/>
      <c r="I47" s="249"/>
      <c r="J47" s="248" t="str">
        <f t="shared" si="3"/>
        <v/>
      </c>
      <c r="K47" s="244" t="str">
        <f t="shared" ref="K47:K78" si="4">IF(ISBLANK($E47),"",(J47-$H$6))</f>
        <v/>
      </c>
      <c r="L47" s="244" t="str">
        <f t="shared" si="2"/>
        <v/>
      </c>
      <c r="M47" s="318"/>
      <c r="N47" s="318"/>
    </row>
    <row r="48" spans="1:14" ht="15">
      <c r="A48" s="232">
        <v>34</v>
      </c>
      <c r="B48" s="240"/>
      <c r="C48" s="241"/>
      <c r="D48" s="233" t="str">
        <f t="shared" si="1"/>
        <v/>
      </c>
      <c r="E48" s="242"/>
      <c r="F48" s="242"/>
      <c r="G48" s="242"/>
      <c r="H48" s="242"/>
      <c r="I48" s="242"/>
      <c r="J48" s="243" t="str">
        <f t="shared" si="3"/>
        <v/>
      </c>
      <c r="K48" s="244" t="str">
        <f t="shared" si="4"/>
        <v/>
      </c>
      <c r="L48" s="244" t="str">
        <f t="shared" si="2"/>
        <v/>
      </c>
      <c r="M48" s="319"/>
      <c r="N48" s="319"/>
    </row>
    <row r="49" spans="1:14" ht="15">
      <c r="A49" s="236">
        <v>35</v>
      </c>
      <c r="B49" s="245"/>
      <c r="C49" s="246"/>
      <c r="D49" s="111" t="str">
        <f t="shared" si="1"/>
        <v/>
      </c>
      <c r="E49" s="247"/>
      <c r="F49" s="247"/>
      <c r="G49" s="247"/>
      <c r="H49" s="247"/>
      <c r="I49" s="247"/>
      <c r="J49" s="248" t="str">
        <f t="shared" si="3"/>
        <v/>
      </c>
      <c r="K49" s="244" t="str">
        <f t="shared" si="4"/>
        <v/>
      </c>
      <c r="L49" s="244" t="str">
        <f t="shared" si="2"/>
        <v/>
      </c>
      <c r="M49" s="318"/>
      <c r="N49" s="318"/>
    </row>
    <row r="50" spans="1:14" ht="15">
      <c r="A50" s="232">
        <v>36</v>
      </c>
      <c r="B50" s="240"/>
      <c r="C50" s="241"/>
      <c r="D50" s="233" t="str">
        <f t="shared" si="1"/>
        <v/>
      </c>
      <c r="E50" s="242"/>
      <c r="F50" s="242"/>
      <c r="G50" s="242"/>
      <c r="H50" s="242"/>
      <c r="I50" s="242"/>
      <c r="J50" s="243" t="str">
        <f t="shared" si="3"/>
        <v/>
      </c>
      <c r="K50" s="244" t="str">
        <f t="shared" si="4"/>
        <v/>
      </c>
      <c r="L50" s="244" t="str">
        <f t="shared" si="2"/>
        <v/>
      </c>
      <c r="M50" s="319"/>
      <c r="N50" s="319"/>
    </row>
    <row r="51" spans="1:14" ht="15">
      <c r="A51" s="236">
        <v>37</v>
      </c>
      <c r="B51" s="196"/>
      <c r="C51" s="161"/>
      <c r="D51" s="111" t="str">
        <f t="shared" si="1"/>
        <v/>
      </c>
      <c r="E51" s="249"/>
      <c r="F51" s="249"/>
      <c r="G51" s="249"/>
      <c r="H51" s="249"/>
      <c r="I51" s="249"/>
      <c r="J51" s="248" t="str">
        <f t="shared" si="3"/>
        <v/>
      </c>
      <c r="K51" s="244" t="str">
        <f t="shared" si="4"/>
        <v/>
      </c>
      <c r="L51" s="244" t="str">
        <f t="shared" si="2"/>
        <v/>
      </c>
      <c r="M51" s="318"/>
      <c r="N51" s="318"/>
    </row>
    <row r="52" spans="1:14" ht="15">
      <c r="A52" s="232">
        <v>38</v>
      </c>
      <c r="B52" s="240"/>
      <c r="C52" s="241"/>
      <c r="D52" s="233" t="str">
        <f t="shared" si="1"/>
        <v/>
      </c>
      <c r="E52" s="242"/>
      <c r="F52" s="242"/>
      <c r="G52" s="242"/>
      <c r="H52" s="242"/>
      <c r="I52" s="242"/>
      <c r="J52" s="243" t="str">
        <f t="shared" si="3"/>
        <v/>
      </c>
      <c r="K52" s="244" t="str">
        <f t="shared" si="4"/>
        <v/>
      </c>
      <c r="L52" s="244" t="str">
        <f t="shared" si="2"/>
        <v/>
      </c>
      <c r="M52" s="319"/>
      <c r="N52" s="319"/>
    </row>
    <row r="53" spans="1:14" ht="15">
      <c r="A53" s="236">
        <v>39</v>
      </c>
      <c r="B53" s="245"/>
      <c r="C53" s="246"/>
      <c r="D53" s="111" t="str">
        <f t="shared" si="1"/>
        <v/>
      </c>
      <c r="E53" s="247"/>
      <c r="F53" s="247"/>
      <c r="G53" s="247"/>
      <c r="H53" s="247"/>
      <c r="I53" s="247"/>
      <c r="J53" s="248" t="str">
        <f t="shared" si="3"/>
        <v/>
      </c>
      <c r="K53" s="244" t="str">
        <f t="shared" si="4"/>
        <v/>
      </c>
      <c r="L53" s="244" t="str">
        <f t="shared" si="2"/>
        <v/>
      </c>
      <c r="M53" s="318"/>
      <c r="N53" s="318"/>
    </row>
    <row r="54" spans="1:14" ht="15">
      <c r="A54" s="232">
        <v>40</v>
      </c>
      <c r="B54" s="240"/>
      <c r="C54" s="241"/>
      <c r="D54" s="233" t="str">
        <f t="shared" si="1"/>
        <v/>
      </c>
      <c r="E54" s="242"/>
      <c r="F54" s="242"/>
      <c r="G54" s="242"/>
      <c r="H54" s="242"/>
      <c r="I54" s="242"/>
      <c r="J54" s="243" t="str">
        <f t="shared" si="3"/>
        <v/>
      </c>
      <c r="K54" s="244" t="str">
        <f t="shared" si="4"/>
        <v/>
      </c>
      <c r="L54" s="244" t="str">
        <f t="shared" si="2"/>
        <v/>
      </c>
      <c r="M54" s="319"/>
      <c r="N54" s="319"/>
    </row>
    <row r="55" spans="1:14" ht="15">
      <c r="A55" s="236">
        <v>41</v>
      </c>
      <c r="B55" s="196"/>
      <c r="C55" s="161"/>
      <c r="D55" s="111" t="str">
        <f t="shared" si="1"/>
        <v/>
      </c>
      <c r="E55" s="249"/>
      <c r="F55" s="249"/>
      <c r="G55" s="249"/>
      <c r="H55" s="249"/>
      <c r="I55" s="249"/>
      <c r="J55" s="248" t="str">
        <f t="shared" si="3"/>
        <v/>
      </c>
      <c r="K55" s="244" t="str">
        <f t="shared" si="4"/>
        <v/>
      </c>
      <c r="L55" s="244" t="str">
        <f t="shared" si="2"/>
        <v/>
      </c>
      <c r="M55" s="318"/>
      <c r="N55" s="318"/>
    </row>
    <row r="56" spans="1:14" ht="15">
      <c r="A56" s="232">
        <v>42</v>
      </c>
      <c r="B56" s="240"/>
      <c r="C56" s="241"/>
      <c r="D56" s="233" t="str">
        <f t="shared" si="1"/>
        <v/>
      </c>
      <c r="E56" s="242"/>
      <c r="F56" s="242"/>
      <c r="G56" s="242"/>
      <c r="H56" s="242"/>
      <c r="I56" s="242"/>
      <c r="J56" s="243" t="str">
        <f t="shared" si="3"/>
        <v/>
      </c>
      <c r="K56" s="244" t="str">
        <f t="shared" si="4"/>
        <v/>
      </c>
      <c r="L56" s="244" t="str">
        <f t="shared" si="2"/>
        <v/>
      </c>
      <c r="M56" s="319"/>
      <c r="N56" s="319"/>
    </row>
    <row r="57" spans="1:14" ht="15">
      <c r="A57" s="236">
        <v>43</v>
      </c>
      <c r="B57" s="245"/>
      <c r="C57" s="246"/>
      <c r="D57" s="111" t="str">
        <f t="shared" si="1"/>
        <v/>
      </c>
      <c r="E57" s="247"/>
      <c r="F57" s="247"/>
      <c r="G57" s="247"/>
      <c r="H57" s="247"/>
      <c r="I57" s="247"/>
      <c r="J57" s="248" t="str">
        <f t="shared" si="3"/>
        <v/>
      </c>
      <c r="K57" s="244" t="str">
        <f t="shared" si="4"/>
        <v/>
      </c>
      <c r="L57" s="244" t="str">
        <f t="shared" si="2"/>
        <v/>
      </c>
      <c r="M57" s="318"/>
      <c r="N57" s="318"/>
    </row>
    <row r="58" spans="1:14" ht="15">
      <c r="A58" s="232">
        <v>44</v>
      </c>
      <c r="B58" s="240"/>
      <c r="C58" s="241"/>
      <c r="D58" s="233" t="str">
        <f t="shared" si="1"/>
        <v/>
      </c>
      <c r="E58" s="242"/>
      <c r="F58" s="242"/>
      <c r="G58" s="242"/>
      <c r="H58" s="242"/>
      <c r="I58" s="242"/>
      <c r="J58" s="243" t="str">
        <f t="shared" si="3"/>
        <v/>
      </c>
      <c r="K58" s="244" t="str">
        <f t="shared" si="4"/>
        <v/>
      </c>
      <c r="L58" s="244" t="str">
        <f t="shared" si="2"/>
        <v/>
      </c>
      <c r="M58" s="319"/>
      <c r="N58" s="319"/>
    </row>
    <row r="59" spans="1:14" ht="15">
      <c r="A59" s="236">
        <v>45</v>
      </c>
      <c r="B59" s="196"/>
      <c r="C59" s="161"/>
      <c r="D59" s="111" t="str">
        <f t="shared" si="1"/>
        <v/>
      </c>
      <c r="E59" s="249"/>
      <c r="F59" s="249"/>
      <c r="G59" s="249"/>
      <c r="H59" s="249"/>
      <c r="I59" s="249"/>
      <c r="J59" s="248" t="str">
        <f t="shared" si="3"/>
        <v/>
      </c>
      <c r="K59" s="244" t="str">
        <f t="shared" si="4"/>
        <v/>
      </c>
      <c r="L59" s="244" t="str">
        <f t="shared" si="2"/>
        <v/>
      </c>
      <c r="M59" s="318"/>
      <c r="N59" s="318"/>
    </row>
    <row r="60" spans="1:14" ht="15">
      <c r="A60" s="232">
        <v>46</v>
      </c>
      <c r="B60" s="240"/>
      <c r="C60" s="241"/>
      <c r="D60" s="233" t="str">
        <f t="shared" si="1"/>
        <v/>
      </c>
      <c r="E60" s="242"/>
      <c r="F60" s="242"/>
      <c r="G60" s="242"/>
      <c r="H60" s="242"/>
      <c r="I60" s="242"/>
      <c r="J60" s="243" t="str">
        <f t="shared" si="3"/>
        <v/>
      </c>
      <c r="K60" s="244" t="str">
        <f t="shared" si="4"/>
        <v/>
      </c>
      <c r="L60" s="244" t="str">
        <f t="shared" si="2"/>
        <v/>
      </c>
      <c r="M60" s="319"/>
      <c r="N60" s="319"/>
    </row>
    <row r="61" spans="1:14" ht="15">
      <c r="A61" s="236">
        <v>47</v>
      </c>
      <c r="B61" s="245"/>
      <c r="C61" s="246"/>
      <c r="D61" s="111" t="str">
        <f t="shared" si="1"/>
        <v/>
      </c>
      <c r="E61" s="247"/>
      <c r="F61" s="247"/>
      <c r="G61" s="247"/>
      <c r="H61" s="247"/>
      <c r="I61" s="247"/>
      <c r="J61" s="248" t="str">
        <f t="shared" si="3"/>
        <v/>
      </c>
      <c r="K61" s="244" t="str">
        <f t="shared" si="4"/>
        <v/>
      </c>
      <c r="L61" s="244" t="str">
        <f t="shared" si="2"/>
        <v/>
      </c>
      <c r="M61" s="318"/>
      <c r="N61" s="318"/>
    </row>
    <row r="62" spans="1:14" ht="15">
      <c r="A62" s="232">
        <v>48</v>
      </c>
      <c r="B62" s="240"/>
      <c r="C62" s="241"/>
      <c r="D62" s="233" t="str">
        <f t="shared" si="1"/>
        <v/>
      </c>
      <c r="E62" s="242"/>
      <c r="F62" s="242"/>
      <c r="G62" s="242"/>
      <c r="H62" s="242"/>
      <c r="I62" s="242"/>
      <c r="J62" s="243" t="str">
        <f t="shared" si="3"/>
        <v/>
      </c>
      <c r="K62" s="244" t="str">
        <f t="shared" si="4"/>
        <v/>
      </c>
      <c r="L62" s="244" t="str">
        <f t="shared" si="2"/>
        <v/>
      </c>
      <c r="M62" s="319"/>
      <c r="N62" s="319"/>
    </row>
    <row r="63" spans="1:14" ht="15">
      <c r="A63" s="236">
        <v>49</v>
      </c>
      <c r="B63" s="196"/>
      <c r="C63" s="161"/>
      <c r="D63" s="111" t="str">
        <f t="shared" si="1"/>
        <v/>
      </c>
      <c r="E63" s="249"/>
      <c r="F63" s="249"/>
      <c r="G63" s="249"/>
      <c r="H63" s="249"/>
      <c r="I63" s="249"/>
      <c r="J63" s="248" t="str">
        <f t="shared" si="3"/>
        <v/>
      </c>
      <c r="K63" s="244" t="str">
        <f t="shared" si="4"/>
        <v/>
      </c>
      <c r="L63" s="244" t="str">
        <f t="shared" si="2"/>
        <v/>
      </c>
      <c r="M63" s="318"/>
      <c r="N63" s="318"/>
    </row>
    <row r="64" spans="1:14" ht="15">
      <c r="A64" s="232">
        <v>50</v>
      </c>
      <c r="B64" s="240"/>
      <c r="C64" s="241"/>
      <c r="D64" s="233" t="str">
        <f t="shared" si="1"/>
        <v/>
      </c>
      <c r="E64" s="242"/>
      <c r="F64" s="242"/>
      <c r="G64" s="242"/>
      <c r="H64" s="242"/>
      <c r="I64" s="242"/>
      <c r="J64" s="243" t="str">
        <f t="shared" si="3"/>
        <v/>
      </c>
      <c r="K64" s="244" t="str">
        <f t="shared" si="4"/>
        <v/>
      </c>
      <c r="L64" s="244" t="str">
        <f t="shared" si="2"/>
        <v/>
      </c>
      <c r="M64" s="319"/>
      <c r="N64" s="319"/>
    </row>
    <row r="65" spans="1:14" ht="15">
      <c r="A65" s="236">
        <v>51</v>
      </c>
      <c r="B65" s="245"/>
      <c r="C65" s="246"/>
      <c r="D65" s="111" t="str">
        <f t="shared" si="1"/>
        <v/>
      </c>
      <c r="E65" s="247"/>
      <c r="F65" s="247"/>
      <c r="G65" s="247"/>
      <c r="H65" s="247"/>
      <c r="I65" s="247"/>
      <c r="J65" s="248" t="str">
        <f t="shared" si="3"/>
        <v/>
      </c>
      <c r="K65" s="244" t="str">
        <f t="shared" si="4"/>
        <v/>
      </c>
      <c r="L65" s="244" t="str">
        <f t="shared" si="2"/>
        <v/>
      </c>
      <c r="M65" s="318"/>
      <c r="N65" s="318"/>
    </row>
    <row r="66" spans="1:14" ht="15">
      <c r="A66" s="232">
        <v>52</v>
      </c>
      <c r="B66" s="240"/>
      <c r="C66" s="241"/>
      <c r="D66" s="233" t="str">
        <f t="shared" si="1"/>
        <v/>
      </c>
      <c r="E66" s="242"/>
      <c r="F66" s="242"/>
      <c r="G66" s="242"/>
      <c r="H66" s="242"/>
      <c r="I66" s="242"/>
      <c r="J66" s="243" t="str">
        <f t="shared" si="3"/>
        <v/>
      </c>
      <c r="K66" s="244" t="str">
        <f t="shared" si="4"/>
        <v/>
      </c>
      <c r="L66" s="244" t="str">
        <f t="shared" si="2"/>
        <v/>
      </c>
      <c r="M66" s="319"/>
      <c r="N66" s="319"/>
    </row>
    <row r="67" spans="1:14" ht="15">
      <c r="A67" s="236">
        <v>53</v>
      </c>
      <c r="B67" s="196"/>
      <c r="C67" s="161"/>
      <c r="D67" s="111" t="str">
        <f t="shared" si="1"/>
        <v/>
      </c>
      <c r="E67" s="249"/>
      <c r="F67" s="249"/>
      <c r="G67" s="249"/>
      <c r="H67" s="249"/>
      <c r="I67" s="249"/>
      <c r="J67" s="248" t="str">
        <f t="shared" si="3"/>
        <v/>
      </c>
      <c r="K67" s="244" t="str">
        <f t="shared" si="4"/>
        <v/>
      </c>
      <c r="L67" s="244" t="str">
        <f t="shared" si="2"/>
        <v/>
      </c>
      <c r="M67" s="318"/>
      <c r="N67" s="318"/>
    </row>
    <row r="68" spans="1:14" ht="15">
      <c r="A68" s="232">
        <v>54</v>
      </c>
      <c r="B68" s="240"/>
      <c r="C68" s="241"/>
      <c r="D68" s="233" t="str">
        <f t="shared" si="1"/>
        <v/>
      </c>
      <c r="E68" s="242"/>
      <c r="F68" s="242"/>
      <c r="G68" s="242"/>
      <c r="H68" s="242"/>
      <c r="I68" s="242"/>
      <c r="J68" s="243" t="str">
        <f t="shared" si="3"/>
        <v/>
      </c>
      <c r="K68" s="244" t="str">
        <f t="shared" si="4"/>
        <v/>
      </c>
      <c r="L68" s="244" t="str">
        <f t="shared" si="2"/>
        <v/>
      </c>
      <c r="M68" s="319"/>
      <c r="N68" s="319"/>
    </row>
    <row r="69" spans="1:14" ht="15">
      <c r="A69" s="236">
        <v>55</v>
      </c>
      <c r="B69" s="245"/>
      <c r="C69" s="246"/>
      <c r="D69" s="111" t="str">
        <f t="shared" si="1"/>
        <v/>
      </c>
      <c r="E69" s="247"/>
      <c r="F69" s="247"/>
      <c r="G69" s="247"/>
      <c r="H69" s="247"/>
      <c r="I69" s="247"/>
      <c r="J69" s="248" t="str">
        <f t="shared" si="3"/>
        <v/>
      </c>
      <c r="K69" s="244" t="str">
        <f t="shared" si="4"/>
        <v/>
      </c>
      <c r="L69" s="244" t="str">
        <f t="shared" si="2"/>
        <v/>
      </c>
      <c r="M69" s="318"/>
      <c r="N69" s="318"/>
    </row>
    <row r="70" spans="1:14" ht="15">
      <c r="A70" s="232">
        <v>56</v>
      </c>
      <c r="B70" s="240"/>
      <c r="C70" s="241"/>
      <c r="D70" s="233" t="str">
        <f t="shared" si="1"/>
        <v/>
      </c>
      <c r="E70" s="242"/>
      <c r="F70" s="242"/>
      <c r="G70" s="242"/>
      <c r="H70" s="242"/>
      <c r="I70" s="242"/>
      <c r="J70" s="243" t="str">
        <f t="shared" si="3"/>
        <v/>
      </c>
      <c r="K70" s="244" t="str">
        <f t="shared" si="4"/>
        <v/>
      </c>
      <c r="L70" s="244" t="str">
        <f t="shared" si="2"/>
        <v/>
      </c>
      <c r="M70" s="319"/>
      <c r="N70" s="319"/>
    </row>
    <row r="71" spans="1:14" ht="15">
      <c r="A71" s="236">
        <v>57</v>
      </c>
      <c r="B71" s="196"/>
      <c r="C71" s="161"/>
      <c r="D71" s="111" t="str">
        <f t="shared" si="1"/>
        <v/>
      </c>
      <c r="E71" s="249"/>
      <c r="F71" s="249"/>
      <c r="G71" s="249"/>
      <c r="H71" s="249"/>
      <c r="I71" s="249"/>
      <c r="J71" s="248" t="str">
        <f t="shared" si="3"/>
        <v/>
      </c>
      <c r="K71" s="244" t="str">
        <f t="shared" si="4"/>
        <v/>
      </c>
      <c r="L71" s="244" t="str">
        <f t="shared" si="2"/>
        <v/>
      </c>
      <c r="M71" s="318"/>
      <c r="N71" s="318"/>
    </row>
    <row r="72" spans="1:14" ht="15">
      <c r="A72" s="232">
        <v>58</v>
      </c>
      <c r="B72" s="240"/>
      <c r="C72" s="241"/>
      <c r="D72" s="233" t="str">
        <f t="shared" si="1"/>
        <v/>
      </c>
      <c r="E72" s="242"/>
      <c r="F72" s="242"/>
      <c r="G72" s="242"/>
      <c r="H72" s="242"/>
      <c r="I72" s="242"/>
      <c r="J72" s="243" t="str">
        <f t="shared" si="3"/>
        <v/>
      </c>
      <c r="K72" s="244" t="str">
        <f t="shared" si="4"/>
        <v/>
      </c>
      <c r="L72" s="244" t="str">
        <f t="shared" si="2"/>
        <v/>
      </c>
      <c r="M72" s="319"/>
      <c r="N72" s="319"/>
    </row>
    <row r="73" spans="1:14" ht="15">
      <c r="A73" s="236">
        <v>59</v>
      </c>
      <c r="B73" s="245"/>
      <c r="C73" s="246"/>
      <c r="D73" s="111" t="str">
        <f t="shared" si="1"/>
        <v/>
      </c>
      <c r="E73" s="247"/>
      <c r="F73" s="247"/>
      <c r="G73" s="247"/>
      <c r="H73" s="247"/>
      <c r="I73" s="247"/>
      <c r="J73" s="248" t="str">
        <f t="shared" si="3"/>
        <v/>
      </c>
      <c r="K73" s="244" t="str">
        <f t="shared" si="4"/>
        <v/>
      </c>
      <c r="L73" s="244" t="str">
        <f t="shared" si="2"/>
        <v/>
      </c>
      <c r="M73" s="318"/>
      <c r="N73" s="318"/>
    </row>
    <row r="74" spans="1:14" ht="15">
      <c r="A74" s="232">
        <v>60</v>
      </c>
      <c r="B74" s="240"/>
      <c r="C74" s="241"/>
      <c r="D74" s="233" t="str">
        <f t="shared" si="1"/>
        <v/>
      </c>
      <c r="E74" s="242"/>
      <c r="F74" s="242"/>
      <c r="G74" s="242"/>
      <c r="H74" s="242"/>
      <c r="I74" s="242"/>
      <c r="J74" s="243" t="str">
        <f t="shared" si="3"/>
        <v/>
      </c>
      <c r="K74" s="244" t="str">
        <f t="shared" si="4"/>
        <v/>
      </c>
      <c r="L74" s="244" t="str">
        <f t="shared" si="2"/>
        <v/>
      </c>
      <c r="M74" s="319"/>
      <c r="N74" s="319"/>
    </row>
    <row r="75" spans="1:14" ht="15">
      <c r="A75" s="236">
        <v>61</v>
      </c>
      <c r="B75" s="196"/>
      <c r="C75" s="161"/>
      <c r="D75" s="111" t="str">
        <f t="shared" si="1"/>
        <v/>
      </c>
      <c r="E75" s="249"/>
      <c r="F75" s="249"/>
      <c r="G75" s="249"/>
      <c r="H75" s="249"/>
      <c r="I75" s="249"/>
      <c r="J75" s="248" t="str">
        <f t="shared" si="3"/>
        <v/>
      </c>
      <c r="K75" s="244" t="str">
        <f t="shared" si="4"/>
        <v/>
      </c>
      <c r="L75" s="244" t="str">
        <f t="shared" si="2"/>
        <v/>
      </c>
      <c r="M75" s="318"/>
      <c r="N75" s="318"/>
    </row>
    <row r="76" spans="1:14" ht="15">
      <c r="A76" s="232">
        <v>62</v>
      </c>
      <c r="B76" s="240"/>
      <c r="C76" s="241"/>
      <c r="D76" s="233" t="str">
        <f t="shared" si="1"/>
        <v/>
      </c>
      <c r="E76" s="242"/>
      <c r="F76" s="242"/>
      <c r="G76" s="242"/>
      <c r="H76" s="242"/>
      <c r="I76" s="242"/>
      <c r="J76" s="243" t="str">
        <f t="shared" si="3"/>
        <v/>
      </c>
      <c r="K76" s="244" t="str">
        <f t="shared" si="4"/>
        <v/>
      </c>
      <c r="L76" s="244" t="str">
        <f t="shared" si="2"/>
        <v/>
      </c>
      <c r="M76" s="319"/>
      <c r="N76" s="319"/>
    </row>
    <row r="77" spans="1:14" ht="15">
      <c r="A77" s="236">
        <v>63</v>
      </c>
      <c r="B77" s="245"/>
      <c r="C77" s="246"/>
      <c r="D77" s="111" t="str">
        <f t="shared" si="1"/>
        <v/>
      </c>
      <c r="E77" s="247"/>
      <c r="F77" s="247"/>
      <c r="G77" s="247"/>
      <c r="H77" s="247"/>
      <c r="I77" s="247"/>
      <c r="J77" s="248" t="str">
        <f t="shared" si="3"/>
        <v/>
      </c>
      <c r="K77" s="244" t="str">
        <f t="shared" si="4"/>
        <v/>
      </c>
      <c r="L77" s="244" t="str">
        <f t="shared" si="2"/>
        <v/>
      </c>
      <c r="M77" s="318"/>
      <c r="N77" s="318"/>
    </row>
    <row r="78" spans="1:14" ht="15">
      <c r="A78" s="232">
        <v>64</v>
      </c>
      <c r="B78" s="240"/>
      <c r="C78" s="241"/>
      <c r="D78" s="233" t="str">
        <f t="shared" si="1"/>
        <v/>
      </c>
      <c r="E78" s="242"/>
      <c r="F78" s="242"/>
      <c r="G78" s="242"/>
      <c r="H78" s="242"/>
      <c r="I78" s="242"/>
      <c r="J78" s="243" t="str">
        <f t="shared" si="3"/>
        <v/>
      </c>
      <c r="K78" s="244" t="str">
        <f t="shared" si="4"/>
        <v/>
      </c>
      <c r="L78" s="244" t="str">
        <f t="shared" si="2"/>
        <v/>
      </c>
      <c r="M78" s="319"/>
      <c r="N78" s="319"/>
    </row>
    <row r="79" spans="1:14" ht="15">
      <c r="A79" s="236">
        <v>65</v>
      </c>
      <c r="B79" s="196"/>
      <c r="C79" s="161"/>
      <c r="D79" s="111" t="str">
        <f t="shared" si="1"/>
        <v/>
      </c>
      <c r="E79" s="249"/>
      <c r="F79" s="249"/>
      <c r="G79" s="249"/>
      <c r="H79" s="249"/>
      <c r="I79" s="249"/>
      <c r="J79" s="248" t="str">
        <f t="shared" si="3"/>
        <v/>
      </c>
      <c r="K79" s="244" t="str">
        <f t="shared" ref="K79:K110" si="5">IF(ISBLANK($E79),"",(J79-$H$6))</f>
        <v/>
      </c>
      <c r="L79" s="244" t="str">
        <f t="shared" si="2"/>
        <v/>
      </c>
      <c r="M79" s="318"/>
      <c r="N79" s="318"/>
    </row>
    <row r="80" spans="1:14" ht="15">
      <c r="A80" s="232">
        <v>66</v>
      </c>
      <c r="B80" s="240"/>
      <c r="C80" s="241"/>
      <c r="D80" s="233" t="str">
        <f t="shared" ref="D80:D129" si="6">IF(ISBLANK($C80),"",TRUNC((C80-WEEKDAY(C80,2)-DATE(YEAR(C80+4-WEEKDAY(C80,2)),1,-10))/7))</f>
        <v/>
      </c>
      <c r="E80" s="242"/>
      <c r="F80" s="242"/>
      <c r="G80" s="242"/>
      <c r="H80" s="242"/>
      <c r="I80" s="242"/>
      <c r="J80" s="243" t="str">
        <f t="shared" si="3"/>
        <v/>
      </c>
      <c r="K80" s="244" t="str">
        <f t="shared" si="5"/>
        <v/>
      </c>
      <c r="L80" s="244" t="str">
        <f t="shared" ref="L80:L129" si="7">IF(ISBLANK($F80),"",MAX(E80:I80)-MIN(E80:I80))</f>
        <v/>
      </c>
      <c r="M80" s="319"/>
      <c r="N80" s="319"/>
    </row>
    <row r="81" spans="1:14" ht="15">
      <c r="A81" s="236">
        <v>67</v>
      </c>
      <c r="B81" s="245"/>
      <c r="C81" s="246"/>
      <c r="D81" s="111" t="str">
        <f t="shared" si="6"/>
        <v/>
      </c>
      <c r="E81" s="247"/>
      <c r="F81" s="247"/>
      <c r="G81" s="247"/>
      <c r="H81" s="247"/>
      <c r="I81" s="247"/>
      <c r="J81" s="248" t="str">
        <f t="shared" ref="J81:J129" si="8">IF(ISBLANK($E81),"",AVERAGE(E81:I81))</f>
        <v/>
      </c>
      <c r="K81" s="244" t="str">
        <f t="shared" si="5"/>
        <v/>
      </c>
      <c r="L81" s="244" t="str">
        <f t="shared" si="7"/>
        <v/>
      </c>
      <c r="M81" s="318"/>
      <c r="N81" s="318"/>
    </row>
    <row r="82" spans="1:14" ht="15">
      <c r="A82" s="232">
        <v>68</v>
      </c>
      <c r="B82" s="240"/>
      <c r="C82" s="241"/>
      <c r="D82" s="233" t="str">
        <f t="shared" si="6"/>
        <v/>
      </c>
      <c r="E82" s="242"/>
      <c r="F82" s="242"/>
      <c r="G82" s="242"/>
      <c r="H82" s="242"/>
      <c r="I82" s="242"/>
      <c r="J82" s="243" t="str">
        <f t="shared" si="8"/>
        <v/>
      </c>
      <c r="K82" s="244" t="str">
        <f t="shared" si="5"/>
        <v/>
      </c>
      <c r="L82" s="244" t="str">
        <f t="shared" si="7"/>
        <v/>
      </c>
      <c r="M82" s="319"/>
      <c r="N82" s="319"/>
    </row>
    <row r="83" spans="1:14" ht="15">
      <c r="A83" s="236">
        <v>69</v>
      </c>
      <c r="B83" s="196"/>
      <c r="C83" s="161"/>
      <c r="D83" s="111" t="str">
        <f t="shared" si="6"/>
        <v/>
      </c>
      <c r="E83" s="249"/>
      <c r="F83" s="249"/>
      <c r="G83" s="249"/>
      <c r="H83" s="249"/>
      <c r="I83" s="249"/>
      <c r="J83" s="248" t="str">
        <f t="shared" si="8"/>
        <v/>
      </c>
      <c r="K83" s="244" t="str">
        <f t="shared" si="5"/>
        <v/>
      </c>
      <c r="L83" s="244" t="str">
        <f t="shared" si="7"/>
        <v/>
      </c>
      <c r="M83" s="318"/>
      <c r="N83" s="318"/>
    </row>
    <row r="84" spans="1:14" ht="15">
      <c r="A84" s="232">
        <v>70</v>
      </c>
      <c r="B84" s="240"/>
      <c r="C84" s="241"/>
      <c r="D84" s="233" t="str">
        <f t="shared" si="6"/>
        <v/>
      </c>
      <c r="E84" s="242"/>
      <c r="F84" s="242"/>
      <c r="G84" s="242"/>
      <c r="H84" s="242"/>
      <c r="I84" s="242"/>
      <c r="J84" s="243" t="str">
        <f t="shared" si="8"/>
        <v/>
      </c>
      <c r="K84" s="244" t="str">
        <f t="shared" si="5"/>
        <v/>
      </c>
      <c r="L84" s="244" t="str">
        <f t="shared" si="7"/>
        <v/>
      </c>
      <c r="M84" s="319"/>
      <c r="N84" s="319"/>
    </row>
    <row r="85" spans="1:14" ht="15">
      <c r="A85" s="236">
        <v>71</v>
      </c>
      <c r="B85" s="245"/>
      <c r="C85" s="246"/>
      <c r="D85" s="111" t="str">
        <f t="shared" si="6"/>
        <v/>
      </c>
      <c r="E85" s="247"/>
      <c r="F85" s="247"/>
      <c r="G85" s="247"/>
      <c r="H85" s="247"/>
      <c r="I85" s="247"/>
      <c r="J85" s="248" t="str">
        <f t="shared" si="8"/>
        <v/>
      </c>
      <c r="K85" s="244" t="str">
        <f t="shared" si="5"/>
        <v/>
      </c>
      <c r="L85" s="244" t="str">
        <f t="shared" si="7"/>
        <v/>
      </c>
      <c r="M85" s="318"/>
      <c r="N85" s="318"/>
    </row>
    <row r="86" spans="1:14" ht="15">
      <c r="A86" s="232">
        <v>72</v>
      </c>
      <c r="B86" s="240"/>
      <c r="C86" s="241"/>
      <c r="D86" s="233" t="str">
        <f t="shared" si="6"/>
        <v/>
      </c>
      <c r="E86" s="242"/>
      <c r="F86" s="242"/>
      <c r="G86" s="242"/>
      <c r="H86" s="242"/>
      <c r="I86" s="242"/>
      <c r="J86" s="243" t="str">
        <f t="shared" si="8"/>
        <v/>
      </c>
      <c r="K86" s="244" t="str">
        <f t="shared" si="5"/>
        <v/>
      </c>
      <c r="L86" s="244" t="str">
        <f t="shared" si="7"/>
        <v/>
      </c>
      <c r="M86" s="319"/>
      <c r="N86" s="319"/>
    </row>
    <row r="87" spans="1:14" ht="15">
      <c r="A87" s="236">
        <v>73</v>
      </c>
      <c r="B87" s="196"/>
      <c r="C87" s="161"/>
      <c r="D87" s="111" t="str">
        <f t="shared" si="6"/>
        <v/>
      </c>
      <c r="E87" s="249"/>
      <c r="F87" s="249"/>
      <c r="G87" s="249"/>
      <c r="H87" s="249"/>
      <c r="I87" s="249"/>
      <c r="J87" s="248" t="str">
        <f t="shared" si="8"/>
        <v/>
      </c>
      <c r="K87" s="244" t="str">
        <f t="shared" si="5"/>
        <v/>
      </c>
      <c r="L87" s="244" t="str">
        <f t="shared" si="7"/>
        <v/>
      </c>
      <c r="M87" s="318"/>
      <c r="N87" s="318"/>
    </row>
    <row r="88" spans="1:14" ht="15">
      <c r="A88" s="232">
        <v>74</v>
      </c>
      <c r="B88" s="240"/>
      <c r="C88" s="241"/>
      <c r="D88" s="233" t="str">
        <f t="shared" si="6"/>
        <v/>
      </c>
      <c r="E88" s="242"/>
      <c r="F88" s="242"/>
      <c r="G88" s="242"/>
      <c r="H88" s="242"/>
      <c r="I88" s="242"/>
      <c r="J88" s="243" t="str">
        <f t="shared" si="8"/>
        <v/>
      </c>
      <c r="K88" s="244" t="str">
        <f t="shared" si="5"/>
        <v/>
      </c>
      <c r="L88" s="244" t="str">
        <f t="shared" si="7"/>
        <v/>
      </c>
      <c r="M88" s="319"/>
      <c r="N88" s="319"/>
    </row>
    <row r="89" spans="1:14" ht="15">
      <c r="A89" s="236">
        <v>75</v>
      </c>
      <c r="B89" s="245"/>
      <c r="C89" s="246"/>
      <c r="D89" s="111" t="str">
        <f t="shared" si="6"/>
        <v/>
      </c>
      <c r="E89" s="247"/>
      <c r="F89" s="247"/>
      <c r="G89" s="247"/>
      <c r="H89" s="247"/>
      <c r="I89" s="247"/>
      <c r="J89" s="248" t="str">
        <f t="shared" si="8"/>
        <v/>
      </c>
      <c r="K89" s="244" t="str">
        <f t="shared" si="5"/>
        <v/>
      </c>
      <c r="L89" s="244" t="str">
        <f t="shared" si="7"/>
        <v/>
      </c>
      <c r="M89" s="318"/>
      <c r="N89" s="318"/>
    </row>
    <row r="90" spans="1:14" ht="15">
      <c r="A90" s="232">
        <v>76</v>
      </c>
      <c r="B90" s="240"/>
      <c r="C90" s="241"/>
      <c r="D90" s="233" t="str">
        <f t="shared" si="6"/>
        <v/>
      </c>
      <c r="E90" s="242"/>
      <c r="F90" s="242"/>
      <c r="G90" s="242"/>
      <c r="H90" s="242"/>
      <c r="I90" s="242"/>
      <c r="J90" s="243" t="str">
        <f t="shared" si="8"/>
        <v/>
      </c>
      <c r="K90" s="244" t="str">
        <f t="shared" si="5"/>
        <v/>
      </c>
      <c r="L90" s="244" t="str">
        <f t="shared" si="7"/>
        <v/>
      </c>
      <c r="M90" s="319"/>
      <c r="N90" s="319"/>
    </row>
    <row r="91" spans="1:14" ht="15">
      <c r="A91" s="236">
        <v>77</v>
      </c>
      <c r="B91" s="196"/>
      <c r="C91" s="161"/>
      <c r="D91" s="111" t="str">
        <f t="shared" si="6"/>
        <v/>
      </c>
      <c r="E91" s="249"/>
      <c r="F91" s="249"/>
      <c r="G91" s="249"/>
      <c r="H91" s="249"/>
      <c r="I91" s="249"/>
      <c r="J91" s="248" t="str">
        <f t="shared" si="8"/>
        <v/>
      </c>
      <c r="K91" s="244" t="str">
        <f t="shared" si="5"/>
        <v/>
      </c>
      <c r="L91" s="244" t="str">
        <f t="shared" si="7"/>
        <v/>
      </c>
      <c r="M91" s="318"/>
      <c r="N91" s="318"/>
    </row>
    <row r="92" spans="1:14" ht="15">
      <c r="A92" s="232">
        <v>78</v>
      </c>
      <c r="B92" s="240"/>
      <c r="C92" s="241"/>
      <c r="D92" s="233" t="str">
        <f t="shared" si="6"/>
        <v/>
      </c>
      <c r="E92" s="242"/>
      <c r="F92" s="242"/>
      <c r="G92" s="242"/>
      <c r="H92" s="242"/>
      <c r="I92" s="242"/>
      <c r="J92" s="243" t="str">
        <f t="shared" si="8"/>
        <v/>
      </c>
      <c r="K92" s="244" t="str">
        <f t="shared" si="5"/>
        <v/>
      </c>
      <c r="L92" s="244" t="str">
        <f t="shared" si="7"/>
        <v/>
      </c>
      <c r="M92" s="319"/>
      <c r="N92" s="319"/>
    </row>
    <row r="93" spans="1:14" ht="15">
      <c r="A93" s="236">
        <v>79</v>
      </c>
      <c r="B93" s="245"/>
      <c r="C93" s="246"/>
      <c r="D93" s="111" t="str">
        <f t="shared" si="6"/>
        <v/>
      </c>
      <c r="E93" s="247"/>
      <c r="F93" s="247"/>
      <c r="G93" s="247"/>
      <c r="H93" s="247"/>
      <c r="I93" s="247"/>
      <c r="J93" s="248" t="str">
        <f t="shared" si="8"/>
        <v/>
      </c>
      <c r="K93" s="244" t="str">
        <f t="shared" si="5"/>
        <v/>
      </c>
      <c r="L93" s="244" t="str">
        <f t="shared" si="7"/>
        <v/>
      </c>
      <c r="M93" s="318"/>
      <c r="N93" s="318"/>
    </row>
    <row r="94" spans="1:14" ht="15">
      <c r="A94" s="232">
        <v>80</v>
      </c>
      <c r="B94" s="240"/>
      <c r="C94" s="241"/>
      <c r="D94" s="233" t="str">
        <f t="shared" si="6"/>
        <v/>
      </c>
      <c r="E94" s="242"/>
      <c r="F94" s="242"/>
      <c r="G94" s="242"/>
      <c r="H94" s="242"/>
      <c r="I94" s="242"/>
      <c r="J94" s="243" t="str">
        <f t="shared" si="8"/>
        <v/>
      </c>
      <c r="K94" s="244" t="str">
        <f t="shared" si="5"/>
        <v/>
      </c>
      <c r="L94" s="244" t="str">
        <f t="shared" si="7"/>
        <v/>
      </c>
      <c r="M94" s="319"/>
      <c r="N94" s="319"/>
    </row>
    <row r="95" spans="1:14" ht="15">
      <c r="A95" s="236">
        <v>81</v>
      </c>
      <c r="B95" s="196"/>
      <c r="C95" s="161"/>
      <c r="D95" s="111" t="str">
        <f t="shared" si="6"/>
        <v/>
      </c>
      <c r="E95" s="249"/>
      <c r="F95" s="249"/>
      <c r="G95" s="249"/>
      <c r="H95" s="249"/>
      <c r="I95" s="249"/>
      <c r="J95" s="248" t="str">
        <f t="shared" si="8"/>
        <v/>
      </c>
      <c r="K95" s="244" t="str">
        <f t="shared" si="5"/>
        <v/>
      </c>
      <c r="L95" s="244" t="str">
        <f t="shared" si="7"/>
        <v/>
      </c>
      <c r="M95" s="318"/>
      <c r="N95" s="318"/>
    </row>
    <row r="96" spans="1:14" ht="15">
      <c r="A96" s="232">
        <v>82</v>
      </c>
      <c r="B96" s="240"/>
      <c r="C96" s="241"/>
      <c r="D96" s="233" t="str">
        <f t="shared" si="6"/>
        <v/>
      </c>
      <c r="E96" s="242"/>
      <c r="F96" s="242"/>
      <c r="G96" s="242"/>
      <c r="H96" s="242"/>
      <c r="I96" s="242"/>
      <c r="J96" s="243" t="str">
        <f t="shared" si="8"/>
        <v/>
      </c>
      <c r="K96" s="244" t="str">
        <f t="shared" si="5"/>
        <v/>
      </c>
      <c r="L96" s="244" t="str">
        <f t="shared" si="7"/>
        <v/>
      </c>
      <c r="M96" s="319"/>
      <c r="N96" s="319"/>
    </row>
    <row r="97" spans="1:14" ht="15">
      <c r="A97" s="236">
        <v>83</v>
      </c>
      <c r="B97" s="245"/>
      <c r="C97" s="246"/>
      <c r="D97" s="111" t="str">
        <f t="shared" si="6"/>
        <v/>
      </c>
      <c r="E97" s="247"/>
      <c r="F97" s="247"/>
      <c r="G97" s="247"/>
      <c r="H97" s="247"/>
      <c r="I97" s="247"/>
      <c r="J97" s="248" t="str">
        <f t="shared" si="8"/>
        <v/>
      </c>
      <c r="K97" s="244" t="str">
        <f t="shared" si="5"/>
        <v/>
      </c>
      <c r="L97" s="244" t="str">
        <f t="shared" si="7"/>
        <v/>
      </c>
      <c r="M97" s="318"/>
      <c r="N97" s="318"/>
    </row>
    <row r="98" spans="1:14" ht="15">
      <c r="A98" s="232">
        <v>84</v>
      </c>
      <c r="B98" s="240"/>
      <c r="C98" s="241"/>
      <c r="D98" s="233" t="str">
        <f t="shared" si="6"/>
        <v/>
      </c>
      <c r="E98" s="242"/>
      <c r="F98" s="242"/>
      <c r="G98" s="242"/>
      <c r="H98" s="242"/>
      <c r="I98" s="242"/>
      <c r="J98" s="243" t="str">
        <f t="shared" si="8"/>
        <v/>
      </c>
      <c r="K98" s="244" t="str">
        <f t="shared" si="5"/>
        <v/>
      </c>
      <c r="L98" s="244" t="str">
        <f t="shared" si="7"/>
        <v/>
      </c>
      <c r="M98" s="319"/>
      <c r="N98" s="319"/>
    </row>
    <row r="99" spans="1:14" ht="15">
      <c r="A99" s="236">
        <v>85</v>
      </c>
      <c r="B99" s="196"/>
      <c r="C99" s="161"/>
      <c r="D99" s="111" t="str">
        <f t="shared" si="6"/>
        <v/>
      </c>
      <c r="E99" s="249"/>
      <c r="F99" s="249"/>
      <c r="G99" s="249"/>
      <c r="H99" s="249"/>
      <c r="I99" s="249"/>
      <c r="J99" s="248" t="str">
        <f t="shared" si="8"/>
        <v/>
      </c>
      <c r="K99" s="244" t="str">
        <f t="shared" si="5"/>
        <v/>
      </c>
      <c r="L99" s="244" t="str">
        <f t="shared" si="7"/>
        <v/>
      </c>
      <c r="M99" s="318"/>
      <c r="N99" s="318"/>
    </row>
    <row r="100" spans="1:14" ht="15">
      <c r="A100" s="232">
        <v>86</v>
      </c>
      <c r="B100" s="240"/>
      <c r="C100" s="241"/>
      <c r="D100" s="233" t="str">
        <f t="shared" si="6"/>
        <v/>
      </c>
      <c r="E100" s="242"/>
      <c r="F100" s="242"/>
      <c r="G100" s="242"/>
      <c r="H100" s="242"/>
      <c r="I100" s="242"/>
      <c r="J100" s="243" t="str">
        <f t="shared" si="8"/>
        <v/>
      </c>
      <c r="K100" s="244" t="str">
        <f t="shared" si="5"/>
        <v/>
      </c>
      <c r="L100" s="244" t="str">
        <f t="shared" si="7"/>
        <v/>
      </c>
      <c r="M100" s="319"/>
      <c r="N100" s="319"/>
    </row>
    <row r="101" spans="1:14" ht="15">
      <c r="A101" s="236">
        <v>87</v>
      </c>
      <c r="B101" s="245"/>
      <c r="C101" s="246"/>
      <c r="D101" s="111" t="str">
        <f t="shared" si="6"/>
        <v/>
      </c>
      <c r="E101" s="247"/>
      <c r="F101" s="247"/>
      <c r="G101" s="247"/>
      <c r="H101" s="247"/>
      <c r="I101" s="247"/>
      <c r="J101" s="248" t="str">
        <f t="shared" si="8"/>
        <v/>
      </c>
      <c r="K101" s="244" t="str">
        <f t="shared" si="5"/>
        <v/>
      </c>
      <c r="L101" s="244" t="str">
        <f t="shared" si="7"/>
        <v/>
      </c>
      <c r="M101" s="318"/>
      <c r="N101" s="318"/>
    </row>
    <row r="102" spans="1:14" ht="15">
      <c r="A102" s="232">
        <v>88</v>
      </c>
      <c r="B102" s="240"/>
      <c r="C102" s="241"/>
      <c r="D102" s="233" t="str">
        <f t="shared" si="6"/>
        <v/>
      </c>
      <c r="E102" s="242"/>
      <c r="F102" s="242"/>
      <c r="G102" s="242"/>
      <c r="H102" s="242"/>
      <c r="I102" s="242"/>
      <c r="J102" s="243" t="str">
        <f t="shared" si="8"/>
        <v/>
      </c>
      <c r="K102" s="244" t="str">
        <f t="shared" si="5"/>
        <v/>
      </c>
      <c r="L102" s="244" t="str">
        <f t="shared" si="7"/>
        <v/>
      </c>
      <c r="M102" s="319"/>
      <c r="N102" s="319"/>
    </row>
    <row r="103" spans="1:14" ht="15">
      <c r="A103" s="236">
        <v>89</v>
      </c>
      <c r="B103" s="196"/>
      <c r="C103" s="161"/>
      <c r="D103" s="111" t="str">
        <f t="shared" si="6"/>
        <v/>
      </c>
      <c r="E103" s="249"/>
      <c r="F103" s="249"/>
      <c r="G103" s="249"/>
      <c r="H103" s="249"/>
      <c r="I103" s="249"/>
      <c r="J103" s="248" t="str">
        <f t="shared" si="8"/>
        <v/>
      </c>
      <c r="K103" s="244" t="str">
        <f t="shared" si="5"/>
        <v/>
      </c>
      <c r="L103" s="244" t="str">
        <f t="shared" si="7"/>
        <v/>
      </c>
      <c r="M103" s="318"/>
      <c r="N103" s="318"/>
    </row>
    <row r="104" spans="1:14" ht="15">
      <c r="A104" s="232">
        <v>90</v>
      </c>
      <c r="B104" s="240"/>
      <c r="C104" s="241"/>
      <c r="D104" s="233" t="str">
        <f t="shared" si="6"/>
        <v/>
      </c>
      <c r="E104" s="242"/>
      <c r="F104" s="242"/>
      <c r="G104" s="242"/>
      <c r="H104" s="242"/>
      <c r="I104" s="242"/>
      <c r="J104" s="243" t="str">
        <f t="shared" si="8"/>
        <v/>
      </c>
      <c r="K104" s="244" t="str">
        <f t="shared" si="5"/>
        <v/>
      </c>
      <c r="L104" s="244" t="str">
        <f t="shared" si="7"/>
        <v/>
      </c>
      <c r="M104" s="319"/>
      <c r="N104" s="319"/>
    </row>
    <row r="105" spans="1:14" ht="15">
      <c r="A105" s="236">
        <v>91</v>
      </c>
      <c r="B105" s="245"/>
      <c r="C105" s="246"/>
      <c r="D105" s="111" t="str">
        <f t="shared" si="6"/>
        <v/>
      </c>
      <c r="E105" s="247"/>
      <c r="F105" s="247"/>
      <c r="G105" s="247"/>
      <c r="H105" s="247"/>
      <c r="I105" s="247"/>
      <c r="J105" s="248" t="str">
        <f t="shared" si="8"/>
        <v/>
      </c>
      <c r="K105" s="244" t="str">
        <f t="shared" si="5"/>
        <v/>
      </c>
      <c r="L105" s="244" t="str">
        <f t="shared" si="7"/>
        <v/>
      </c>
      <c r="M105" s="318"/>
      <c r="N105" s="318"/>
    </row>
    <row r="106" spans="1:14" ht="15">
      <c r="A106" s="232">
        <v>92</v>
      </c>
      <c r="B106" s="240"/>
      <c r="C106" s="241"/>
      <c r="D106" s="233" t="str">
        <f t="shared" si="6"/>
        <v/>
      </c>
      <c r="E106" s="242"/>
      <c r="F106" s="242"/>
      <c r="G106" s="242"/>
      <c r="H106" s="242"/>
      <c r="I106" s="242"/>
      <c r="J106" s="243" t="str">
        <f t="shared" si="8"/>
        <v/>
      </c>
      <c r="K106" s="244" t="str">
        <f t="shared" si="5"/>
        <v/>
      </c>
      <c r="L106" s="244" t="str">
        <f t="shared" si="7"/>
        <v/>
      </c>
      <c r="M106" s="319"/>
      <c r="N106" s="319"/>
    </row>
    <row r="107" spans="1:14" ht="15">
      <c r="A107" s="236">
        <v>93</v>
      </c>
      <c r="B107" s="196"/>
      <c r="C107" s="161"/>
      <c r="D107" s="111" t="str">
        <f t="shared" si="6"/>
        <v/>
      </c>
      <c r="E107" s="249"/>
      <c r="F107" s="249"/>
      <c r="G107" s="249"/>
      <c r="H107" s="249"/>
      <c r="I107" s="249"/>
      <c r="J107" s="248" t="str">
        <f t="shared" si="8"/>
        <v/>
      </c>
      <c r="K107" s="244" t="str">
        <f t="shared" si="5"/>
        <v/>
      </c>
      <c r="L107" s="244" t="str">
        <f t="shared" si="7"/>
        <v/>
      </c>
      <c r="M107" s="318"/>
      <c r="N107" s="318"/>
    </row>
    <row r="108" spans="1:14" ht="15">
      <c r="A108" s="232">
        <v>94</v>
      </c>
      <c r="B108" s="240"/>
      <c r="C108" s="241"/>
      <c r="D108" s="233" t="str">
        <f t="shared" si="6"/>
        <v/>
      </c>
      <c r="E108" s="242"/>
      <c r="F108" s="242"/>
      <c r="G108" s="242"/>
      <c r="H108" s="242"/>
      <c r="I108" s="242"/>
      <c r="J108" s="243" t="str">
        <f t="shared" si="8"/>
        <v/>
      </c>
      <c r="K108" s="244" t="str">
        <f t="shared" si="5"/>
        <v/>
      </c>
      <c r="L108" s="244" t="str">
        <f t="shared" si="7"/>
        <v/>
      </c>
      <c r="M108" s="319"/>
      <c r="N108" s="319"/>
    </row>
    <row r="109" spans="1:14" ht="15">
      <c r="A109" s="236">
        <v>95</v>
      </c>
      <c r="B109" s="245"/>
      <c r="C109" s="246"/>
      <c r="D109" s="111" t="str">
        <f t="shared" si="6"/>
        <v/>
      </c>
      <c r="E109" s="247"/>
      <c r="F109" s="247"/>
      <c r="G109" s="247"/>
      <c r="H109" s="247"/>
      <c r="I109" s="247"/>
      <c r="J109" s="248" t="str">
        <f t="shared" si="8"/>
        <v/>
      </c>
      <c r="K109" s="244" t="str">
        <f t="shared" si="5"/>
        <v/>
      </c>
      <c r="L109" s="244" t="str">
        <f t="shared" si="7"/>
        <v/>
      </c>
      <c r="M109" s="318"/>
      <c r="N109" s="318"/>
    </row>
    <row r="110" spans="1:14" ht="15">
      <c r="A110" s="232">
        <v>96</v>
      </c>
      <c r="B110" s="240"/>
      <c r="C110" s="241"/>
      <c r="D110" s="233" t="str">
        <f t="shared" si="6"/>
        <v/>
      </c>
      <c r="E110" s="242"/>
      <c r="F110" s="242"/>
      <c r="G110" s="242"/>
      <c r="H110" s="242"/>
      <c r="I110" s="242"/>
      <c r="J110" s="243" t="str">
        <f t="shared" si="8"/>
        <v/>
      </c>
      <c r="K110" s="244" t="str">
        <f t="shared" si="5"/>
        <v/>
      </c>
      <c r="L110" s="244" t="str">
        <f t="shared" si="7"/>
        <v/>
      </c>
      <c r="M110" s="319"/>
      <c r="N110" s="319"/>
    </row>
    <row r="111" spans="1:14" ht="15">
      <c r="A111" s="236">
        <v>97</v>
      </c>
      <c r="B111" s="196"/>
      <c r="C111" s="161"/>
      <c r="D111" s="111" t="str">
        <f t="shared" si="6"/>
        <v/>
      </c>
      <c r="E111" s="249"/>
      <c r="F111" s="249"/>
      <c r="G111" s="249"/>
      <c r="H111" s="249"/>
      <c r="I111" s="249"/>
      <c r="J111" s="248" t="str">
        <f t="shared" si="8"/>
        <v/>
      </c>
      <c r="K111" s="244" t="str">
        <f t="shared" ref="K111:K129" si="9">IF(ISBLANK($E111),"",(J111-$H$6))</f>
        <v/>
      </c>
      <c r="L111" s="244" t="str">
        <f t="shared" si="7"/>
        <v/>
      </c>
      <c r="M111" s="318"/>
      <c r="N111" s="318"/>
    </row>
    <row r="112" spans="1:14" ht="15">
      <c r="A112" s="232">
        <v>98</v>
      </c>
      <c r="B112" s="240"/>
      <c r="C112" s="241"/>
      <c r="D112" s="233" t="str">
        <f t="shared" si="6"/>
        <v/>
      </c>
      <c r="E112" s="242"/>
      <c r="F112" s="242"/>
      <c r="G112" s="242"/>
      <c r="H112" s="242"/>
      <c r="I112" s="242"/>
      <c r="J112" s="243" t="str">
        <f t="shared" si="8"/>
        <v/>
      </c>
      <c r="K112" s="244" t="str">
        <f t="shared" si="9"/>
        <v/>
      </c>
      <c r="L112" s="244" t="str">
        <f t="shared" si="7"/>
        <v/>
      </c>
      <c r="M112" s="319"/>
      <c r="N112" s="319"/>
    </row>
    <row r="113" spans="1:14" ht="15">
      <c r="A113" s="236">
        <v>99</v>
      </c>
      <c r="B113" s="245"/>
      <c r="C113" s="246"/>
      <c r="D113" s="111" t="str">
        <f t="shared" si="6"/>
        <v/>
      </c>
      <c r="E113" s="247"/>
      <c r="F113" s="247"/>
      <c r="G113" s="247"/>
      <c r="H113" s="247"/>
      <c r="I113" s="247"/>
      <c r="J113" s="248" t="str">
        <f t="shared" si="8"/>
        <v/>
      </c>
      <c r="K113" s="244" t="str">
        <f t="shared" si="9"/>
        <v/>
      </c>
      <c r="L113" s="244" t="str">
        <f t="shared" si="7"/>
        <v/>
      </c>
      <c r="M113" s="318"/>
      <c r="N113" s="318"/>
    </row>
    <row r="114" spans="1:14" ht="15">
      <c r="A114" s="232">
        <v>100</v>
      </c>
      <c r="B114" s="240"/>
      <c r="C114" s="241"/>
      <c r="D114" s="233" t="str">
        <f t="shared" si="6"/>
        <v/>
      </c>
      <c r="E114" s="242"/>
      <c r="F114" s="242"/>
      <c r="G114" s="242"/>
      <c r="H114" s="242"/>
      <c r="I114" s="242"/>
      <c r="J114" s="243" t="str">
        <f t="shared" si="8"/>
        <v/>
      </c>
      <c r="K114" s="244" t="str">
        <f t="shared" si="9"/>
        <v/>
      </c>
      <c r="L114" s="244" t="str">
        <f t="shared" si="7"/>
        <v/>
      </c>
      <c r="M114" s="319"/>
      <c r="N114" s="319"/>
    </row>
    <row r="115" spans="1:14" ht="15">
      <c r="A115" s="236">
        <v>101</v>
      </c>
      <c r="B115" s="196"/>
      <c r="C115" s="161"/>
      <c r="D115" s="111" t="str">
        <f t="shared" si="6"/>
        <v/>
      </c>
      <c r="E115" s="249"/>
      <c r="F115" s="249"/>
      <c r="G115" s="249"/>
      <c r="H115" s="249"/>
      <c r="I115" s="249"/>
      <c r="J115" s="248" t="str">
        <f t="shared" si="8"/>
        <v/>
      </c>
      <c r="K115" s="244" t="str">
        <f t="shared" si="9"/>
        <v/>
      </c>
      <c r="L115" s="244" t="str">
        <f t="shared" si="7"/>
        <v/>
      </c>
      <c r="M115" s="318"/>
      <c r="N115" s="318"/>
    </row>
    <row r="116" spans="1:14" ht="15">
      <c r="A116" s="232">
        <v>102</v>
      </c>
      <c r="B116" s="240"/>
      <c r="C116" s="241"/>
      <c r="D116" s="233" t="str">
        <f t="shared" si="6"/>
        <v/>
      </c>
      <c r="E116" s="242"/>
      <c r="F116" s="242"/>
      <c r="G116" s="242"/>
      <c r="H116" s="242"/>
      <c r="I116" s="242"/>
      <c r="J116" s="243" t="str">
        <f t="shared" si="8"/>
        <v/>
      </c>
      <c r="K116" s="244" t="str">
        <f t="shared" si="9"/>
        <v/>
      </c>
      <c r="L116" s="244" t="str">
        <f t="shared" si="7"/>
        <v/>
      </c>
      <c r="M116" s="319"/>
      <c r="N116" s="319"/>
    </row>
    <row r="117" spans="1:14" ht="15">
      <c r="A117" s="236">
        <v>103</v>
      </c>
      <c r="B117" s="245"/>
      <c r="C117" s="246"/>
      <c r="D117" s="111" t="str">
        <f t="shared" si="6"/>
        <v/>
      </c>
      <c r="E117" s="247"/>
      <c r="F117" s="247"/>
      <c r="G117" s="247"/>
      <c r="H117" s="247"/>
      <c r="I117" s="247"/>
      <c r="J117" s="248" t="str">
        <f t="shared" si="8"/>
        <v/>
      </c>
      <c r="K117" s="244" t="str">
        <f t="shared" si="9"/>
        <v/>
      </c>
      <c r="L117" s="244" t="str">
        <f t="shared" si="7"/>
        <v/>
      </c>
      <c r="M117" s="318"/>
      <c r="N117" s="318"/>
    </row>
    <row r="118" spans="1:14" ht="15">
      <c r="A118" s="232">
        <v>104</v>
      </c>
      <c r="B118" s="240"/>
      <c r="C118" s="241"/>
      <c r="D118" s="233" t="str">
        <f t="shared" si="6"/>
        <v/>
      </c>
      <c r="E118" s="242"/>
      <c r="F118" s="242"/>
      <c r="G118" s="242"/>
      <c r="H118" s="242"/>
      <c r="I118" s="242"/>
      <c r="J118" s="243" t="str">
        <f t="shared" si="8"/>
        <v/>
      </c>
      <c r="K118" s="244" t="str">
        <f t="shared" si="9"/>
        <v/>
      </c>
      <c r="L118" s="244" t="str">
        <f t="shared" si="7"/>
        <v/>
      </c>
      <c r="M118" s="319"/>
      <c r="N118" s="319"/>
    </row>
    <row r="119" spans="1:14" ht="15">
      <c r="A119" s="236">
        <v>105</v>
      </c>
      <c r="B119" s="196"/>
      <c r="C119" s="161"/>
      <c r="D119" s="111" t="str">
        <f t="shared" si="6"/>
        <v/>
      </c>
      <c r="E119" s="249"/>
      <c r="F119" s="249"/>
      <c r="G119" s="249"/>
      <c r="H119" s="249"/>
      <c r="I119" s="249"/>
      <c r="J119" s="248" t="str">
        <f t="shared" si="8"/>
        <v/>
      </c>
      <c r="K119" s="244" t="str">
        <f t="shared" si="9"/>
        <v/>
      </c>
      <c r="L119" s="244" t="str">
        <f t="shared" si="7"/>
        <v/>
      </c>
      <c r="M119" s="318"/>
      <c r="N119" s="318"/>
    </row>
    <row r="120" spans="1:14" ht="15">
      <c r="A120" s="232">
        <v>106</v>
      </c>
      <c r="B120" s="240"/>
      <c r="C120" s="241"/>
      <c r="D120" s="233" t="str">
        <f t="shared" si="6"/>
        <v/>
      </c>
      <c r="E120" s="242"/>
      <c r="F120" s="242"/>
      <c r="G120" s="242"/>
      <c r="H120" s="242"/>
      <c r="I120" s="242"/>
      <c r="J120" s="243" t="str">
        <f t="shared" si="8"/>
        <v/>
      </c>
      <c r="K120" s="244" t="str">
        <f t="shared" si="9"/>
        <v/>
      </c>
      <c r="L120" s="244" t="str">
        <f t="shared" si="7"/>
        <v/>
      </c>
      <c r="M120" s="319"/>
      <c r="N120" s="319"/>
    </row>
    <row r="121" spans="1:14" ht="15">
      <c r="A121" s="236">
        <v>107</v>
      </c>
      <c r="B121" s="245"/>
      <c r="C121" s="246"/>
      <c r="D121" s="111" t="str">
        <f t="shared" si="6"/>
        <v/>
      </c>
      <c r="E121" s="247"/>
      <c r="F121" s="247"/>
      <c r="G121" s="247"/>
      <c r="H121" s="247"/>
      <c r="I121" s="247"/>
      <c r="J121" s="248" t="str">
        <f t="shared" si="8"/>
        <v/>
      </c>
      <c r="K121" s="244" t="str">
        <f t="shared" si="9"/>
        <v/>
      </c>
      <c r="L121" s="244" t="str">
        <f t="shared" si="7"/>
        <v/>
      </c>
      <c r="M121" s="318"/>
      <c r="N121" s="318"/>
    </row>
    <row r="122" spans="1:14" ht="15">
      <c r="A122" s="232">
        <v>108</v>
      </c>
      <c r="B122" s="240"/>
      <c r="C122" s="241"/>
      <c r="D122" s="233" t="str">
        <f t="shared" si="6"/>
        <v/>
      </c>
      <c r="E122" s="242"/>
      <c r="F122" s="242"/>
      <c r="G122" s="242"/>
      <c r="H122" s="242"/>
      <c r="I122" s="242"/>
      <c r="J122" s="243" t="str">
        <f t="shared" si="8"/>
        <v/>
      </c>
      <c r="K122" s="244" t="str">
        <f t="shared" si="9"/>
        <v/>
      </c>
      <c r="L122" s="244" t="str">
        <f t="shared" si="7"/>
        <v/>
      </c>
      <c r="M122" s="319"/>
      <c r="N122" s="319"/>
    </row>
    <row r="123" spans="1:14" ht="15">
      <c r="A123" s="236">
        <v>109</v>
      </c>
      <c r="B123" s="196"/>
      <c r="C123" s="161"/>
      <c r="D123" s="111" t="str">
        <f t="shared" si="6"/>
        <v/>
      </c>
      <c r="E123" s="249"/>
      <c r="F123" s="249"/>
      <c r="G123" s="249"/>
      <c r="H123" s="249"/>
      <c r="I123" s="249"/>
      <c r="J123" s="248" t="str">
        <f t="shared" si="8"/>
        <v/>
      </c>
      <c r="K123" s="244" t="str">
        <f t="shared" si="9"/>
        <v/>
      </c>
      <c r="L123" s="244" t="str">
        <f t="shared" si="7"/>
        <v/>
      </c>
      <c r="M123" s="318"/>
      <c r="N123" s="318"/>
    </row>
    <row r="124" spans="1:14" ht="15">
      <c r="A124" s="232">
        <v>110</v>
      </c>
      <c r="B124" s="240"/>
      <c r="C124" s="241"/>
      <c r="D124" s="233" t="str">
        <f t="shared" si="6"/>
        <v/>
      </c>
      <c r="E124" s="242"/>
      <c r="F124" s="242"/>
      <c r="G124" s="242"/>
      <c r="H124" s="242"/>
      <c r="I124" s="242"/>
      <c r="J124" s="243" t="str">
        <f t="shared" si="8"/>
        <v/>
      </c>
      <c r="K124" s="244" t="str">
        <f t="shared" si="9"/>
        <v/>
      </c>
      <c r="L124" s="244" t="str">
        <f t="shared" si="7"/>
        <v/>
      </c>
      <c r="M124" s="319"/>
      <c r="N124" s="319"/>
    </row>
    <row r="125" spans="1:14" ht="15">
      <c r="A125" s="236">
        <v>111</v>
      </c>
      <c r="B125" s="245"/>
      <c r="C125" s="246"/>
      <c r="D125" s="111" t="str">
        <f t="shared" si="6"/>
        <v/>
      </c>
      <c r="E125" s="247"/>
      <c r="F125" s="247"/>
      <c r="G125" s="247"/>
      <c r="H125" s="247"/>
      <c r="I125" s="247"/>
      <c r="J125" s="248" t="str">
        <f t="shared" si="8"/>
        <v/>
      </c>
      <c r="K125" s="244" t="str">
        <f t="shared" si="9"/>
        <v/>
      </c>
      <c r="L125" s="244" t="str">
        <f t="shared" si="7"/>
        <v/>
      </c>
      <c r="M125" s="318"/>
      <c r="N125" s="318"/>
    </row>
    <row r="126" spans="1:14" ht="15">
      <c r="A126" s="232">
        <v>112</v>
      </c>
      <c r="B126" s="240"/>
      <c r="C126" s="241"/>
      <c r="D126" s="233" t="str">
        <f t="shared" si="6"/>
        <v/>
      </c>
      <c r="E126" s="242"/>
      <c r="F126" s="242"/>
      <c r="G126" s="242"/>
      <c r="H126" s="242"/>
      <c r="I126" s="242"/>
      <c r="J126" s="243" t="str">
        <f t="shared" si="8"/>
        <v/>
      </c>
      <c r="K126" s="244" t="str">
        <f t="shared" si="9"/>
        <v/>
      </c>
      <c r="L126" s="244" t="str">
        <f t="shared" si="7"/>
        <v/>
      </c>
      <c r="M126" s="319"/>
      <c r="N126" s="319"/>
    </row>
    <row r="127" spans="1:14" ht="15">
      <c r="A127" s="236">
        <v>113</v>
      </c>
      <c r="B127" s="196"/>
      <c r="C127" s="161"/>
      <c r="D127" s="111" t="str">
        <f t="shared" si="6"/>
        <v/>
      </c>
      <c r="E127" s="249"/>
      <c r="F127" s="267"/>
      <c r="G127" s="268"/>
      <c r="H127" s="249"/>
      <c r="I127" s="249"/>
      <c r="J127" s="248" t="str">
        <f t="shared" si="8"/>
        <v/>
      </c>
      <c r="K127" s="244" t="str">
        <f t="shared" si="9"/>
        <v/>
      </c>
      <c r="L127" s="244" t="str">
        <f t="shared" si="7"/>
        <v/>
      </c>
      <c r="M127" s="318"/>
      <c r="N127" s="318"/>
    </row>
    <row r="128" spans="1:14" ht="15">
      <c r="A128" s="232">
        <v>114</v>
      </c>
      <c r="B128" s="240"/>
      <c r="C128" s="241"/>
      <c r="D128" s="233" t="str">
        <f t="shared" si="6"/>
        <v/>
      </c>
      <c r="E128" s="242"/>
      <c r="F128" s="242"/>
      <c r="G128" s="242"/>
      <c r="H128" s="242"/>
      <c r="I128" s="242"/>
      <c r="J128" s="243" t="str">
        <f t="shared" si="8"/>
        <v/>
      </c>
      <c r="K128" s="244" t="str">
        <f t="shared" si="9"/>
        <v/>
      </c>
      <c r="L128" s="244" t="str">
        <f t="shared" si="7"/>
        <v/>
      </c>
      <c r="M128" s="319"/>
      <c r="N128" s="319"/>
    </row>
    <row r="129" spans="1:27" ht="15">
      <c r="A129" s="269">
        <v>115</v>
      </c>
      <c r="B129" s="270"/>
      <c r="C129" s="271"/>
      <c r="D129" s="272" t="str">
        <f t="shared" si="6"/>
        <v/>
      </c>
      <c r="E129" s="273"/>
      <c r="F129" s="273"/>
      <c r="G129" s="273"/>
      <c r="H129" s="273"/>
      <c r="I129" s="273"/>
      <c r="J129" s="274" t="str">
        <f t="shared" si="8"/>
        <v/>
      </c>
      <c r="K129" s="275" t="str">
        <f t="shared" si="9"/>
        <v/>
      </c>
      <c r="L129" s="275" t="str">
        <f t="shared" si="7"/>
        <v/>
      </c>
      <c r="M129" s="320"/>
      <c r="N129" s="320"/>
      <c r="O129" s="276"/>
      <c r="P129" s="277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  <c r="AA129" s="277"/>
    </row>
    <row r="130" spans="1:27">
      <c r="A130" s="250"/>
      <c r="B130" s="251"/>
      <c r="C130" s="252"/>
      <c r="D130" s="253"/>
      <c r="E130" s="254"/>
      <c r="F130" s="254"/>
      <c r="G130" s="254"/>
      <c r="H130" s="254"/>
      <c r="I130" s="254"/>
      <c r="J130" s="255"/>
      <c r="K130" s="255"/>
      <c r="L130" s="255"/>
      <c r="M130" s="317"/>
      <c r="N130" s="317"/>
    </row>
    <row r="131" spans="1:27">
      <c r="A131" s="256"/>
      <c r="B131" s="257"/>
      <c r="C131" s="258"/>
      <c r="D131" s="253"/>
      <c r="E131" s="259"/>
      <c r="F131" s="259"/>
      <c r="G131" s="259"/>
      <c r="H131" s="259"/>
      <c r="I131" s="259"/>
      <c r="J131" s="255"/>
      <c r="K131" s="255"/>
      <c r="L131" s="255"/>
      <c r="M131" s="316"/>
      <c r="N131" s="316"/>
    </row>
    <row r="132" spans="1:27">
      <c r="A132" s="250"/>
      <c r="B132" s="251"/>
      <c r="C132" s="252"/>
      <c r="D132" s="253"/>
      <c r="E132" s="254"/>
      <c r="F132" s="254"/>
      <c r="G132" s="254"/>
      <c r="H132" s="254"/>
      <c r="I132" s="254"/>
      <c r="J132" s="255"/>
      <c r="K132" s="255"/>
      <c r="L132" s="255"/>
      <c r="M132" s="316"/>
      <c r="N132" s="316"/>
    </row>
    <row r="133" spans="1:27">
      <c r="A133" s="250"/>
      <c r="B133" s="251"/>
      <c r="C133" s="252"/>
      <c r="D133" s="253"/>
      <c r="E133" s="254"/>
      <c r="F133" s="254"/>
      <c r="G133" s="254"/>
      <c r="H133" s="254"/>
      <c r="I133" s="254"/>
      <c r="J133" s="255"/>
      <c r="K133" s="255"/>
      <c r="L133" s="255"/>
      <c r="M133" s="316"/>
      <c r="N133" s="316"/>
    </row>
    <row r="134" spans="1:27">
      <c r="A134" s="250"/>
      <c r="B134" s="251"/>
      <c r="C134" s="252"/>
      <c r="D134" s="253"/>
      <c r="E134" s="254"/>
      <c r="F134" s="254"/>
      <c r="G134" s="254"/>
      <c r="H134" s="254"/>
      <c r="I134" s="254"/>
      <c r="J134" s="255"/>
      <c r="K134" s="255"/>
      <c r="L134" s="255"/>
      <c r="M134" s="316"/>
      <c r="N134" s="316"/>
    </row>
  </sheetData>
  <mergeCells count="130">
    <mergeCell ref="B2:K2"/>
    <mergeCell ref="M15:N15"/>
    <mergeCell ref="M14:N14"/>
    <mergeCell ref="H4:J4"/>
    <mergeCell ref="H5:J5"/>
    <mergeCell ref="A4:F4"/>
    <mergeCell ref="M16:N16"/>
    <mergeCell ref="M17:N17"/>
    <mergeCell ref="M18:N18"/>
    <mergeCell ref="M19:N19"/>
    <mergeCell ref="M20:N20"/>
    <mergeCell ref="A5:F5"/>
    <mergeCell ref="A6:F6"/>
    <mergeCell ref="A8:F8"/>
    <mergeCell ref="A9:F9"/>
    <mergeCell ref="A10:F10"/>
    <mergeCell ref="M25:N25"/>
    <mergeCell ref="M26:N26"/>
    <mergeCell ref="M45:N45"/>
    <mergeCell ref="M27:N27"/>
    <mergeCell ref="M28:N28"/>
    <mergeCell ref="M29:N29"/>
    <mergeCell ref="M21:N21"/>
    <mergeCell ref="M22:N22"/>
    <mergeCell ref="M23:N23"/>
    <mergeCell ref="M24:N24"/>
    <mergeCell ref="M35:N35"/>
    <mergeCell ref="M36:N36"/>
    <mergeCell ref="M40:N40"/>
    <mergeCell ref="M41:N41"/>
    <mergeCell ref="M42:N42"/>
    <mergeCell ref="M43:N43"/>
    <mergeCell ref="M44:N44"/>
    <mergeCell ref="M37:N37"/>
    <mergeCell ref="M38:N38"/>
    <mergeCell ref="M39:N39"/>
    <mergeCell ref="M30:N30"/>
    <mergeCell ref="M31:N31"/>
    <mergeCell ref="M32:N32"/>
    <mergeCell ref="M33:N33"/>
    <mergeCell ref="M34:N34"/>
    <mergeCell ref="M50:N50"/>
    <mergeCell ref="M51:N51"/>
    <mergeCell ref="M52:N52"/>
    <mergeCell ref="M53:N53"/>
    <mergeCell ref="M54:N54"/>
    <mergeCell ref="M46:N46"/>
    <mergeCell ref="M47:N47"/>
    <mergeCell ref="M48:N48"/>
    <mergeCell ref="M49:N49"/>
    <mergeCell ref="M60:N60"/>
    <mergeCell ref="M61:N61"/>
    <mergeCell ref="M62:N62"/>
    <mergeCell ref="M63:N63"/>
    <mergeCell ref="M64:N64"/>
    <mergeCell ref="M55:N55"/>
    <mergeCell ref="M56:N56"/>
    <mergeCell ref="M57:N57"/>
    <mergeCell ref="M58:N58"/>
    <mergeCell ref="M59:N59"/>
    <mergeCell ref="M70:N70"/>
    <mergeCell ref="M71:N71"/>
    <mergeCell ref="M72:N72"/>
    <mergeCell ref="M73:N73"/>
    <mergeCell ref="M74:N74"/>
    <mergeCell ref="M65:N65"/>
    <mergeCell ref="M66:N66"/>
    <mergeCell ref="M67:N67"/>
    <mergeCell ref="M68:N68"/>
    <mergeCell ref="M69:N69"/>
    <mergeCell ref="M80:N80"/>
    <mergeCell ref="M81:N81"/>
    <mergeCell ref="M82:N82"/>
    <mergeCell ref="M83:N83"/>
    <mergeCell ref="M84:N84"/>
    <mergeCell ref="M75:N75"/>
    <mergeCell ref="M76:N76"/>
    <mergeCell ref="M77:N77"/>
    <mergeCell ref="M78:N78"/>
    <mergeCell ref="M79:N79"/>
    <mergeCell ref="M90:N90"/>
    <mergeCell ref="M91:N91"/>
    <mergeCell ref="M92:N92"/>
    <mergeCell ref="M93:N93"/>
    <mergeCell ref="M94:N94"/>
    <mergeCell ref="M85:N85"/>
    <mergeCell ref="M86:N86"/>
    <mergeCell ref="M87:N87"/>
    <mergeCell ref="M88:N88"/>
    <mergeCell ref="M89:N89"/>
    <mergeCell ref="M100:N100"/>
    <mergeCell ref="M101:N101"/>
    <mergeCell ref="M102:N102"/>
    <mergeCell ref="M103:N103"/>
    <mergeCell ref="M104:N104"/>
    <mergeCell ref="M95:N95"/>
    <mergeCell ref="M96:N96"/>
    <mergeCell ref="M97:N97"/>
    <mergeCell ref="M98:N98"/>
    <mergeCell ref="M99:N99"/>
    <mergeCell ref="M110:N110"/>
    <mergeCell ref="M111:N111"/>
    <mergeCell ref="M112:N112"/>
    <mergeCell ref="M113:N113"/>
    <mergeCell ref="M114:N114"/>
    <mergeCell ref="M105:N105"/>
    <mergeCell ref="M106:N106"/>
    <mergeCell ref="M107:N107"/>
    <mergeCell ref="M108:N108"/>
    <mergeCell ref="M109:N109"/>
    <mergeCell ref="M120:N120"/>
    <mergeCell ref="M121:N121"/>
    <mergeCell ref="M122:N122"/>
    <mergeCell ref="M123:N123"/>
    <mergeCell ref="M124:N124"/>
    <mergeCell ref="M115:N115"/>
    <mergeCell ref="M116:N116"/>
    <mergeCell ref="M117:N117"/>
    <mergeCell ref="M118:N118"/>
    <mergeCell ref="M119:N119"/>
    <mergeCell ref="M133:N133"/>
    <mergeCell ref="M134:N134"/>
    <mergeCell ref="M130:N130"/>
    <mergeCell ref="M131:N131"/>
    <mergeCell ref="M132:N132"/>
    <mergeCell ref="M125:N125"/>
    <mergeCell ref="M126:N126"/>
    <mergeCell ref="M127:N127"/>
    <mergeCell ref="M128:N128"/>
    <mergeCell ref="M129:N129"/>
  </mergeCells>
  <conditionalFormatting sqref="K15:K134">
    <cfRule type="expression" dxfId="5" priority="2" stopIfTrue="1">
      <formula>$K15=""</formula>
    </cfRule>
    <cfRule type="cellIs" dxfId="4" priority="53" stopIfTrue="1" operator="between">
      <formula>$H$7</formula>
      <formula>$H$7*-1</formula>
    </cfRule>
    <cfRule type="cellIs" dxfId="3" priority="54" stopIfTrue="1" operator="notBetween">
      <formula>$H$7</formula>
      <formula>$H$7*-1</formula>
    </cfRule>
  </conditionalFormatting>
  <conditionalFormatting sqref="L15:L134">
    <cfRule type="expression" dxfId="2" priority="1" stopIfTrue="1">
      <formula>$L15=""</formula>
    </cfRule>
    <cfRule type="cellIs" dxfId="1" priority="55" stopIfTrue="1" operator="greaterThan">
      <formula>$H$8</formula>
    </cfRule>
    <cfRule type="cellIs" dxfId="0" priority="56" stopIfTrue="1" operator="lessThanOrEqual">
      <formula>$H$8</formula>
    </cfRule>
  </conditionalFormatting>
  <dataValidations count="1">
    <dataValidation type="list" operator="equal" allowBlank="1" sqref="J6" xr:uid="{00000000-0002-0000-0300-000000000000}">
      <formula1>"A,B,C,D,E,F,G,H,K,HR-N,HR-TW"</formula1>
      <formula2>0</formula2>
    </dataValidation>
  </dataValidations>
  <printOptions horizontalCentered="1" verticalCentered="1"/>
  <pageMargins left="0" right="0" top="0" bottom="0" header="0" footer="0"/>
  <pageSetup paperSize="9" scale="97" firstPageNumber="0" orientation="landscape" horizontalDpi="300" verticalDpi="300" r:id="rId1"/>
  <headerFooter alignWithMargins="0"/>
  <colBreaks count="1" manualBreakCount="1"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Vickers</vt:lpstr>
      <vt:lpstr>Brinell</vt:lpstr>
      <vt:lpstr>Rockwell</vt:lpstr>
      <vt:lpstr>Brinell!Druckbereich</vt:lpstr>
      <vt:lpstr>Rockwell!Druckbereich</vt:lpstr>
      <vt:lpstr>Vickers!Druckbereich</vt:lpstr>
      <vt:lpstr>Brinell!Drucktitel</vt:lpstr>
      <vt:lpstr>Rockwell!Drucktitel</vt:lpstr>
      <vt:lpstr>Vickers!Drucktitel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werner.conrads@conrads-consult.com</dc:creator>
  <cp:lastModifiedBy>Microsoft Office User</cp:lastModifiedBy>
  <cp:lastPrinted>2017-04-23T06:52:54Z</cp:lastPrinted>
  <dcterms:created xsi:type="dcterms:W3CDTF">2015-11-10T07:45:40Z</dcterms:created>
  <dcterms:modified xsi:type="dcterms:W3CDTF">2024-02-22T09:29:31Z</dcterms:modified>
</cp:coreProperties>
</file>